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G:\Shared drives\FCT Shared Drive (NEW)\3. Calculator\4. White labels\6. Resources\White Label Data Collection Sheets\Foundation for Common Land - FCL\"/>
    </mc:Choice>
  </mc:AlternateContent>
  <xr:revisionPtr revIDLastSave="0" documentId="13_ncr:20001_{5B724F51-0F60-4C57-BC7B-20A85864468C}" xr6:coauthVersionLast="47" xr6:coauthVersionMax="47" xr10:uidLastSave="{00000000-0000-0000-0000-000000000000}"/>
  <bookViews>
    <workbookView xWindow="-120" yWindow="-120" windowWidth="29040" windowHeight="15720" activeTab="10" xr2:uid="{00000000-000D-0000-FFFF-FFFF00000000}"/>
  </bookViews>
  <sheets>
    <sheet name="Introduction" sheetId="1" r:id="rId1"/>
    <sheet name="Business details" sheetId="2" r:id="rId2"/>
    <sheet name="Livestock" sheetId="3" r:id="rId3"/>
    <sheet name="Fuel" sheetId="4" r:id="rId4"/>
    <sheet name="Sequestration" sheetId="5" r:id="rId5"/>
    <sheet name="Materials" sheetId="6" r:id="rId6"/>
    <sheet name="Inventory" sheetId="7" r:id="rId7"/>
    <sheet name="Inputs" sheetId="8" r:id="rId8"/>
    <sheet name="Copy of Livestock" sheetId="9" state="hidden" r:id="rId9"/>
    <sheet name="Waste" sheetId="10" r:id="rId10"/>
    <sheet name="Average head of livestock" sheetId="11" r:id="rId11"/>
    <sheet name="List of references" sheetId="12" r:id="rId12"/>
    <sheet name="Factor references" sheetId="13" r:id="rId13"/>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7" roundtripDataChecksum="J6b3nB+xb3/JJoCzLCXtf2K66ecgEeF/zdGFhTRzDGI="/>
    </ext>
  </extLst>
</workbook>
</file>

<file path=xl/calcChain.xml><?xml version="1.0" encoding="utf-8"?>
<calcChain xmlns="http://schemas.openxmlformats.org/spreadsheetml/2006/main">
  <c r="D49" i="11" l="1"/>
  <c r="D48" i="11"/>
  <c r="D47" i="11"/>
  <c r="D46" i="11"/>
  <c r="D45" i="11"/>
  <c r="B45" i="3" s="1"/>
  <c r="D44" i="11"/>
  <c r="D43" i="11"/>
  <c r="B43" i="3" s="1"/>
  <c r="D42" i="11"/>
  <c r="B42" i="3" s="1"/>
  <c r="D41" i="11"/>
  <c r="D40" i="11"/>
  <c r="D38" i="11"/>
  <c r="B38" i="3" s="1"/>
  <c r="D37" i="11"/>
  <c r="C37" i="11"/>
  <c r="D36" i="11"/>
  <c r="D35" i="11"/>
  <c r="D33" i="11"/>
  <c r="D32" i="11"/>
  <c r="B32" i="3" s="1"/>
  <c r="D31" i="11"/>
  <c r="D30" i="11"/>
  <c r="D29" i="11"/>
  <c r="B29" i="3" s="1"/>
  <c r="D28" i="11"/>
  <c r="D27" i="11"/>
  <c r="D26" i="11"/>
  <c r="B26" i="3" s="1"/>
  <c r="D25" i="11"/>
  <c r="B25" i="3" s="1"/>
  <c r="D24" i="11"/>
  <c r="C24" i="11"/>
  <c r="D22" i="11"/>
  <c r="D21" i="11"/>
  <c r="D20" i="11"/>
  <c r="D19" i="11"/>
  <c r="B19" i="3" s="1"/>
  <c r="D18" i="11"/>
  <c r="D17" i="11"/>
  <c r="B17" i="3" s="1"/>
  <c r="D16" i="11"/>
  <c r="D15" i="11"/>
  <c r="D13" i="11"/>
  <c r="B13" i="3" s="1"/>
  <c r="D12" i="11"/>
  <c r="D11" i="11"/>
  <c r="D10" i="11"/>
  <c r="D9" i="11"/>
  <c r="D8" i="11"/>
  <c r="D6" i="11"/>
  <c r="G86" i="9"/>
  <c r="K85" i="9"/>
  <c r="G85" i="9"/>
  <c r="K84" i="9"/>
  <c r="G84" i="9"/>
  <c r="K83" i="9"/>
  <c r="G83" i="9"/>
  <c r="K82" i="9"/>
  <c r="G82" i="9"/>
  <c r="K81" i="9"/>
  <c r="G81" i="9"/>
  <c r="K80" i="9"/>
  <c r="G80" i="9"/>
  <c r="K79" i="9"/>
  <c r="G79" i="9"/>
  <c r="K78" i="9"/>
  <c r="K77" i="9"/>
  <c r="K76" i="9"/>
  <c r="G76" i="9"/>
  <c r="K75" i="9"/>
  <c r="G75" i="9"/>
  <c r="K74" i="9"/>
  <c r="G74" i="9"/>
  <c r="K73" i="9"/>
  <c r="G73" i="9"/>
  <c r="K72" i="9"/>
  <c r="G72" i="9"/>
  <c r="K71" i="9"/>
  <c r="G71" i="9"/>
  <c r="K70" i="9"/>
  <c r="G70" i="9"/>
  <c r="K69" i="9"/>
  <c r="G69" i="9"/>
  <c r="K68" i="9"/>
  <c r="G68" i="9"/>
  <c r="K67" i="9"/>
  <c r="G67" i="9"/>
  <c r="K66" i="9"/>
  <c r="G66" i="9"/>
  <c r="K65" i="9"/>
  <c r="G65" i="9"/>
  <c r="K64" i="9"/>
  <c r="G64" i="9"/>
  <c r="K63" i="9"/>
  <c r="G63" i="9"/>
  <c r="K62" i="9"/>
  <c r="G62" i="9"/>
  <c r="K61" i="9"/>
  <c r="G61" i="9"/>
  <c r="K60" i="9"/>
  <c r="G60" i="9"/>
  <c r="K59" i="9"/>
  <c r="G59" i="9"/>
  <c r="K58" i="9"/>
  <c r="G58" i="9"/>
  <c r="K57" i="9"/>
  <c r="G57" i="9"/>
  <c r="K56" i="9"/>
  <c r="G56" i="9"/>
  <c r="K55" i="9"/>
  <c r="G55" i="9"/>
  <c r="K54" i="9"/>
  <c r="K53" i="9"/>
  <c r="K52" i="9"/>
  <c r="K51" i="9"/>
  <c r="G51" i="9"/>
  <c r="K50" i="9"/>
  <c r="G50" i="9"/>
  <c r="K49" i="9"/>
  <c r="G49" i="9"/>
  <c r="K48" i="9"/>
  <c r="G48" i="9"/>
  <c r="K47" i="9"/>
  <c r="G47" i="9"/>
  <c r="K46" i="9"/>
  <c r="G46" i="9"/>
  <c r="K45" i="9"/>
  <c r="G45" i="9"/>
  <c r="AD39" i="9"/>
  <c r="AE38" i="9"/>
  <c r="AC38" i="9"/>
  <c r="AF38" i="9" s="1"/>
  <c r="X38" i="9"/>
  <c r="T38" i="9"/>
  <c r="P38" i="9"/>
  <c r="O38" i="9"/>
  <c r="I38" i="9"/>
  <c r="J38" i="9" s="1"/>
  <c r="AE37" i="9"/>
  <c r="AC37" i="9"/>
  <c r="AF37" i="9" s="1"/>
  <c r="X37" i="9"/>
  <c r="T37" i="9"/>
  <c r="S37" i="9"/>
  <c r="O37" i="9"/>
  <c r="P37" i="9" s="1"/>
  <c r="Z37" i="9" s="1"/>
  <c r="J37" i="9"/>
  <c r="I37" i="9"/>
  <c r="AE36" i="9"/>
  <c r="AC36" i="9"/>
  <c r="AF36" i="9" s="1"/>
  <c r="X36" i="9"/>
  <c r="T36" i="9"/>
  <c r="O36" i="9"/>
  <c r="P36" i="9" s="1"/>
  <c r="I36" i="9"/>
  <c r="J36" i="9" s="1"/>
  <c r="AE35" i="9"/>
  <c r="AF35" i="9" s="1"/>
  <c r="AC35" i="9"/>
  <c r="X35" i="9"/>
  <c r="T35" i="9"/>
  <c r="S35" i="9"/>
  <c r="U35" i="9" s="1"/>
  <c r="P35" i="9"/>
  <c r="O35" i="9"/>
  <c r="I35" i="9"/>
  <c r="J35" i="9" s="1"/>
  <c r="AF34" i="9"/>
  <c r="AE34" i="9"/>
  <c r="AC34" i="9"/>
  <c r="X34" i="9"/>
  <c r="T34" i="9"/>
  <c r="S34" i="9"/>
  <c r="O34" i="9"/>
  <c r="P34" i="9" s="1"/>
  <c r="I34" i="9"/>
  <c r="J34" i="9" s="1"/>
  <c r="AE33" i="9"/>
  <c r="AC33" i="9"/>
  <c r="AF33" i="9" s="1"/>
  <c r="X33" i="9"/>
  <c r="T33" i="9"/>
  <c r="O33" i="9"/>
  <c r="P33" i="9" s="1"/>
  <c r="J33" i="9"/>
  <c r="I33" i="9"/>
  <c r="AE32" i="9"/>
  <c r="AC32" i="9"/>
  <c r="AF32" i="9" s="1"/>
  <c r="X32" i="9"/>
  <c r="T32" i="9"/>
  <c r="O32" i="9"/>
  <c r="P32" i="9" s="1"/>
  <c r="Z32" i="9" s="1"/>
  <c r="J32" i="9"/>
  <c r="S32" i="9" s="1"/>
  <c r="I32" i="9"/>
  <c r="AF30" i="9"/>
  <c r="AE30" i="9"/>
  <c r="AC30" i="9"/>
  <c r="X30" i="9"/>
  <c r="T30" i="9"/>
  <c r="P30" i="9"/>
  <c r="O30" i="9"/>
  <c r="L30" i="9"/>
  <c r="M30" i="9" s="1"/>
  <c r="I30" i="9"/>
  <c r="J30" i="9" s="1"/>
  <c r="S30" i="9" s="1"/>
  <c r="F30" i="9"/>
  <c r="G30" i="9" s="1"/>
  <c r="AE29" i="9"/>
  <c r="AC29" i="9"/>
  <c r="AF29" i="9" s="1"/>
  <c r="X29" i="9"/>
  <c r="T29" i="9"/>
  <c r="O29" i="9"/>
  <c r="P29" i="9" s="1"/>
  <c r="L29" i="9"/>
  <c r="M29" i="9" s="1"/>
  <c r="I29" i="9"/>
  <c r="J29" i="9" s="1"/>
  <c r="S29" i="9" s="1"/>
  <c r="G29" i="9"/>
  <c r="F29" i="9"/>
  <c r="AF28" i="9"/>
  <c r="AE28" i="9"/>
  <c r="AC28" i="9"/>
  <c r="X28" i="9"/>
  <c r="T28" i="9"/>
  <c r="S28" i="9"/>
  <c r="R28" i="9"/>
  <c r="P28" i="9"/>
  <c r="O28" i="9"/>
  <c r="L28" i="9"/>
  <c r="M28" i="9" s="1"/>
  <c r="J28" i="9"/>
  <c r="I28" i="9"/>
  <c r="F28" i="9"/>
  <c r="G28" i="9" s="1"/>
  <c r="AE26" i="9"/>
  <c r="AC26" i="9"/>
  <c r="AF26" i="9" s="1"/>
  <c r="X26" i="9"/>
  <c r="T26" i="9"/>
  <c r="O26" i="9"/>
  <c r="P26" i="9" s="1"/>
  <c r="L26" i="9"/>
  <c r="M26" i="9" s="1"/>
  <c r="I26" i="9"/>
  <c r="J26" i="9" s="1"/>
  <c r="G26" i="9"/>
  <c r="R26" i="9" s="1"/>
  <c r="F26" i="9"/>
  <c r="AE25" i="9"/>
  <c r="AC25" i="9"/>
  <c r="AF25" i="9" s="1"/>
  <c r="X25" i="9"/>
  <c r="T25" i="9"/>
  <c r="P25" i="9"/>
  <c r="O25" i="9"/>
  <c r="L25" i="9"/>
  <c r="M25" i="9" s="1"/>
  <c r="I25" i="9"/>
  <c r="J25" i="9" s="1"/>
  <c r="S25" i="9" s="1"/>
  <c r="F25" i="9"/>
  <c r="G25" i="9" s="1"/>
  <c r="AE24" i="9"/>
  <c r="AC24" i="9"/>
  <c r="AF24" i="9" s="1"/>
  <c r="X24" i="9"/>
  <c r="T24" i="9"/>
  <c r="O24" i="9"/>
  <c r="P24" i="9" s="1"/>
  <c r="L24" i="9"/>
  <c r="M24" i="9" s="1"/>
  <c r="I24" i="9"/>
  <c r="J24" i="9" s="1"/>
  <c r="G24" i="9"/>
  <c r="F24" i="9"/>
  <c r="AE22" i="9"/>
  <c r="AF22" i="9" s="1"/>
  <c r="AC22" i="9"/>
  <c r="X22" i="9"/>
  <c r="T22" i="9"/>
  <c r="P22" i="9"/>
  <c r="O22" i="9"/>
  <c r="L22" i="9"/>
  <c r="M22" i="9" s="1"/>
  <c r="I22" i="9"/>
  <c r="J22" i="9" s="1"/>
  <c r="S22" i="9" s="1"/>
  <c r="G22" i="9"/>
  <c r="F22" i="9"/>
  <c r="AE21" i="9"/>
  <c r="AC21" i="9"/>
  <c r="AF21" i="9" s="1"/>
  <c r="X21" i="9"/>
  <c r="T21" i="9"/>
  <c r="S21" i="9"/>
  <c r="R21" i="9"/>
  <c r="O21" i="9"/>
  <c r="P21" i="9" s="1"/>
  <c r="L21" i="9"/>
  <c r="M21" i="9" s="1"/>
  <c r="J21" i="9"/>
  <c r="I21" i="9"/>
  <c r="G21" i="9"/>
  <c r="F21" i="9"/>
  <c r="AE20" i="9"/>
  <c r="AC20" i="9"/>
  <c r="AF20" i="9" s="1"/>
  <c r="X20" i="9"/>
  <c r="T20" i="9"/>
  <c r="P20" i="9"/>
  <c r="O20" i="9"/>
  <c r="L20" i="9"/>
  <c r="M20" i="9" s="1"/>
  <c r="I20" i="9"/>
  <c r="J20" i="9" s="1"/>
  <c r="S20" i="9" s="1"/>
  <c r="F20" i="9"/>
  <c r="G20" i="9" s="1"/>
  <c r="AE19" i="9"/>
  <c r="AC19" i="9"/>
  <c r="AF19" i="9" s="1"/>
  <c r="X19" i="9"/>
  <c r="T19" i="9"/>
  <c r="P19" i="9"/>
  <c r="O19" i="9"/>
  <c r="L19" i="9"/>
  <c r="M19" i="9" s="1"/>
  <c r="I19" i="9"/>
  <c r="J19" i="9" s="1"/>
  <c r="S19" i="9" s="1"/>
  <c r="G19" i="9"/>
  <c r="F19" i="9"/>
  <c r="AE17" i="9"/>
  <c r="AB17" i="9"/>
  <c r="AC17" i="9" s="1"/>
  <c r="AF17" i="9" s="1"/>
  <c r="X17" i="9"/>
  <c r="T17" i="9"/>
  <c r="O17" i="9"/>
  <c r="P17" i="9" s="1"/>
  <c r="L17" i="9"/>
  <c r="M17" i="9" s="1"/>
  <c r="I17" i="9"/>
  <c r="J17" i="9" s="1"/>
  <c r="S17" i="9" s="1"/>
  <c r="G17" i="9"/>
  <c r="F17" i="9"/>
  <c r="AF16" i="9"/>
  <c r="AE16" i="9"/>
  <c r="AC16" i="9"/>
  <c r="AB16" i="9"/>
  <c r="X16" i="9"/>
  <c r="T16" i="9"/>
  <c r="S16" i="9"/>
  <c r="R16" i="9"/>
  <c r="O16" i="9"/>
  <c r="P16" i="9" s="1"/>
  <c r="L16" i="9"/>
  <c r="M16" i="9" s="1"/>
  <c r="U16" i="9" s="1"/>
  <c r="J16" i="9"/>
  <c r="I16" i="9"/>
  <c r="F16" i="9"/>
  <c r="G16" i="9" s="1"/>
  <c r="AE15" i="9"/>
  <c r="AC15" i="9"/>
  <c r="AF15" i="9" s="1"/>
  <c r="AB15" i="9"/>
  <c r="X15" i="9"/>
  <c r="T15" i="9"/>
  <c r="P15" i="9"/>
  <c r="O15" i="9"/>
  <c r="L15" i="9"/>
  <c r="M15" i="9" s="1"/>
  <c r="J15" i="9"/>
  <c r="S15" i="9" s="1"/>
  <c r="I15" i="9"/>
  <c r="F15" i="9"/>
  <c r="G15" i="9" s="1"/>
  <c r="AF14" i="9"/>
  <c r="AE14" i="9"/>
  <c r="AB14" i="9"/>
  <c r="AC14" i="9" s="1"/>
  <c r="X14" i="9"/>
  <c r="T14" i="9"/>
  <c r="O14" i="9"/>
  <c r="P14" i="9" s="1"/>
  <c r="M14" i="9"/>
  <c r="L14" i="9"/>
  <c r="I14" i="9"/>
  <c r="J14" i="9" s="1"/>
  <c r="S14" i="9" s="1"/>
  <c r="G14" i="9"/>
  <c r="F14" i="9"/>
  <c r="AF13" i="9"/>
  <c r="AE13" i="9"/>
  <c r="AB13" i="9"/>
  <c r="AC13" i="9" s="1"/>
  <c r="X13" i="9"/>
  <c r="T13" i="9"/>
  <c r="P13" i="9"/>
  <c r="O13" i="9"/>
  <c r="M13" i="9"/>
  <c r="L13" i="9"/>
  <c r="I13" i="9"/>
  <c r="J13" i="9" s="1"/>
  <c r="S13" i="9" s="1"/>
  <c r="G13" i="9"/>
  <c r="F13" i="9"/>
  <c r="AE12" i="9"/>
  <c r="AB12" i="9"/>
  <c r="AC12" i="9" s="1"/>
  <c r="AF12" i="9" s="1"/>
  <c r="X12" i="9"/>
  <c r="T12" i="9"/>
  <c r="S12" i="9"/>
  <c r="P12" i="9"/>
  <c r="O12" i="9"/>
  <c r="L12" i="9"/>
  <c r="M12" i="9" s="1"/>
  <c r="J12" i="9"/>
  <c r="I12" i="9"/>
  <c r="F12" i="9"/>
  <c r="G12" i="9" s="1"/>
  <c r="AE11" i="9"/>
  <c r="AC11" i="9"/>
  <c r="AF11" i="9" s="1"/>
  <c r="Z11" i="9"/>
  <c r="X11" i="9"/>
  <c r="T11" i="9"/>
  <c r="R11" i="9"/>
  <c r="P11" i="9"/>
  <c r="O11" i="9"/>
  <c r="L11" i="9"/>
  <c r="M11" i="9" s="1"/>
  <c r="I11" i="9"/>
  <c r="J11" i="9" s="1"/>
  <c r="S11" i="9" s="1"/>
  <c r="G11" i="9"/>
  <c r="F11" i="9"/>
  <c r="AE10" i="9"/>
  <c r="AF10" i="9" s="1"/>
  <c r="AC10" i="9"/>
  <c r="X10" i="9"/>
  <c r="T10" i="9"/>
  <c r="P10" i="9"/>
  <c r="O10" i="9"/>
  <c r="L10" i="9"/>
  <c r="M10" i="9" s="1"/>
  <c r="I10" i="9"/>
  <c r="J10" i="9" s="1"/>
  <c r="S10" i="9" s="1"/>
  <c r="G10" i="9"/>
  <c r="F10" i="9"/>
  <c r="AE9" i="9"/>
  <c r="AB9" i="9"/>
  <c r="AC9" i="9" s="1"/>
  <c r="AF9" i="9" s="1"/>
  <c r="X9" i="9"/>
  <c r="T9" i="9"/>
  <c r="P9" i="9"/>
  <c r="O9" i="9"/>
  <c r="L9" i="9"/>
  <c r="M9" i="9" s="1"/>
  <c r="I9" i="9"/>
  <c r="J9" i="9" s="1"/>
  <c r="S9" i="9" s="1"/>
  <c r="F9" i="9"/>
  <c r="G9" i="9" s="1"/>
  <c r="AE8" i="9"/>
  <c r="AB8" i="9"/>
  <c r="AC8" i="9" s="1"/>
  <c r="X8" i="9"/>
  <c r="T8" i="9"/>
  <c r="S8" i="9"/>
  <c r="O8" i="9"/>
  <c r="P8" i="9" s="1"/>
  <c r="L8" i="9"/>
  <c r="M8" i="9" s="1"/>
  <c r="J8" i="9"/>
  <c r="I8" i="9"/>
  <c r="F8" i="9"/>
  <c r="G8" i="9" s="1"/>
  <c r="G330" i="8"/>
  <c r="H330" i="8" s="1"/>
  <c r="H329" i="8"/>
  <c r="G329" i="8"/>
  <c r="G328" i="8"/>
  <c r="H326" i="8"/>
  <c r="G326" i="8"/>
  <c r="G325" i="8"/>
  <c r="H325" i="8" s="1"/>
  <c r="G324" i="8"/>
  <c r="H324" i="8" s="1"/>
  <c r="H323" i="8"/>
  <c r="G323" i="8"/>
  <c r="H322" i="8"/>
  <c r="G322" i="8"/>
  <c r="G321" i="8"/>
  <c r="H321" i="8" s="1"/>
  <c r="G320" i="8"/>
  <c r="H320" i="8" s="1"/>
  <c r="H319" i="8"/>
  <c r="G319" i="8"/>
  <c r="G318" i="8"/>
  <c r="H318" i="8" s="1"/>
  <c r="G317" i="8"/>
  <c r="H317" i="8" s="1"/>
  <c r="H316" i="8"/>
  <c r="G316" i="8"/>
  <c r="G315" i="8"/>
  <c r="H315" i="8" s="1"/>
  <c r="G314" i="8"/>
  <c r="H314" i="8" s="1"/>
  <c r="G313" i="8"/>
  <c r="H313" i="8" s="1"/>
  <c r="G312" i="8"/>
  <c r="H312" i="8" s="1"/>
  <c r="G311" i="8"/>
  <c r="F64" i="8" s="1"/>
  <c r="H309" i="8"/>
  <c r="G309" i="8"/>
  <c r="G308" i="8"/>
  <c r="H308" i="8" s="1"/>
  <c r="G307" i="8"/>
  <c r="H307" i="8" s="1"/>
  <c r="G306" i="8"/>
  <c r="H306" i="8" s="1"/>
  <c r="G305" i="8"/>
  <c r="H305" i="8" s="1"/>
  <c r="G304" i="8"/>
  <c r="H304" i="8" s="1"/>
  <c r="H303" i="8"/>
  <c r="G303" i="8"/>
  <c r="G302" i="8"/>
  <c r="H302" i="8" s="1"/>
  <c r="H301" i="8"/>
  <c r="G301" i="8"/>
  <c r="G300" i="8"/>
  <c r="H300" i="8" s="1"/>
  <c r="G299" i="8"/>
  <c r="H299" i="8" s="1"/>
  <c r="G298" i="8"/>
  <c r="H296" i="8"/>
  <c r="G296" i="8"/>
  <c r="G295" i="8"/>
  <c r="H295" i="8" s="1"/>
  <c r="G294" i="8"/>
  <c r="H294" i="8" s="1"/>
  <c r="H293" i="8"/>
  <c r="G293" i="8"/>
  <c r="G292" i="8"/>
  <c r="H292" i="8" s="1"/>
  <c r="G291" i="8"/>
  <c r="H291" i="8" s="1"/>
  <c r="H290" i="8"/>
  <c r="G290" i="8"/>
  <c r="G289" i="8"/>
  <c r="H289" i="8" s="1"/>
  <c r="H288" i="8"/>
  <c r="G288" i="8"/>
  <c r="G287" i="8"/>
  <c r="H287" i="8" s="1"/>
  <c r="G286" i="8"/>
  <c r="H286" i="8" s="1"/>
  <c r="H285" i="8"/>
  <c r="G285" i="8"/>
  <c r="H284" i="8"/>
  <c r="G284" i="8"/>
  <c r="G283" i="8"/>
  <c r="H283" i="8" s="1"/>
  <c r="G282" i="8"/>
  <c r="H282" i="8" s="1"/>
  <c r="H281" i="8"/>
  <c r="G281" i="8"/>
  <c r="G280" i="8"/>
  <c r="H280" i="8" s="1"/>
  <c r="G279" i="8"/>
  <c r="H279" i="8" s="1"/>
  <c r="H278" i="8"/>
  <c r="G278" i="8"/>
  <c r="G277" i="8"/>
  <c r="H277" i="8" s="1"/>
  <c r="G276" i="8"/>
  <c r="H276" i="8" s="1"/>
  <c r="G275" i="8"/>
  <c r="H275" i="8" s="1"/>
  <c r="G274" i="8"/>
  <c r="H274" i="8" s="1"/>
  <c r="G273" i="8"/>
  <c r="H273" i="8" s="1"/>
  <c r="H272" i="8"/>
  <c r="G272" i="8"/>
  <c r="G271" i="8"/>
  <c r="H271" i="8" s="1"/>
  <c r="G270" i="8"/>
  <c r="H270" i="8" s="1"/>
  <c r="G269" i="8"/>
  <c r="H269" i="8" s="1"/>
  <c r="G268" i="8"/>
  <c r="H268" i="8" s="1"/>
  <c r="G267" i="8"/>
  <c r="H267" i="8" s="1"/>
  <c r="H266" i="8"/>
  <c r="G266" i="8"/>
  <c r="G265" i="8"/>
  <c r="H265" i="8" s="1"/>
  <c r="H264" i="8"/>
  <c r="G264" i="8"/>
  <c r="G263" i="8"/>
  <c r="H263" i="8" s="1"/>
  <c r="G262" i="8"/>
  <c r="H262" i="8" s="1"/>
  <c r="G261" i="8"/>
  <c r="H261" i="8" s="1"/>
  <c r="H260" i="8"/>
  <c r="G260" i="8"/>
  <c r="G259" i="8"/>
  <c r="H259" i="8" s="1"/>
  <c r="G258" i="8"/>
  <c r="H258" i="8" s="1"/>
  <c r="H257" i="8"/>
  <c r="G257" i="8"/>
  <c r="G256" i="8"/>
  <c r="H256" i="8" s="1"/>
  <c r="G255" i="8"/>
  <c r="H255" i="8" s="1"/>
  <c r="H254" i="8"/>
  <c r="G254" i="8"/>
  <c r="G253" i="8"/>
  <c r="H253" i="8" s="1"/>
  <c r="H252" i="8"/>
  <c r="G252" i="8"/>
  <c r="G251" i="8"/>
  <c r="H251" i="8" s="1"/>
  <c r="G250" i="8"/>
  <c r="H250" i="8" s="1"/>
  <c r="H249" i="8"/>
  <c r="G249" i="8"/>
  <c r="H248" i="8"/>
  <c r="G248" i="8"/>
  <c r="G247" i="8"/>
  <c r="H247" i="8" s="1"/>
  <c r="G246" i="8"/>
  <c r="H246" i="8" s="1"/>
  <c r="H245" i="8"/>
  <c r="G245" i="8"/>
  <c r="G244" i="8"/>
  <c r="H244" i="8" s="1"/>
  <c r="G243" i="8"/>
  <c r="H243" i="8" s="1"/>
  <c r="H242" i="8"/>
  <c r="G242" i="8"/>
  <c r="G241" i="8"/>
  <c r="H241" i="8" s="1"/>
  <c r="G240" i="8"/>
  <c r="H240" i="8" s="1"/>
  <c r="G239" i="8"/>
  <c r="H239" i="8" s="1"/>
  <c r="G238" i="8"/>
  <c r="H238" i="8" s="1"/>
  <c r="G237" i="8"/>
  <c r="H237" i="8" s="1"/>
  <c r="H236" i="8"/>
  <c r="G236" i="8"/>
  <c r="G235" i="8"/>
  <c r="H235" i="8" s="1"/>
  <c r="G234" i="8"/>
  <c r="H234" i="8" s="1"/>
  <c r="G233" i="8"/>
  <c r="H233" i="8" s="1"/>
  <c r="G232" i="8"/>
  <c r="H232" i="8" s="1"/>
  <c r="G231" i="8"/>
  <c r="H231" i="8" s="1"/>
  <c r="H230" i="8"/>
  <c r="G230" i="8"/>
  <c r="G229" i="8"/>
  <c r="H229" i="8" s="1"/>
  <c r="H228" i="8"/>
  <c r="G228" i="8"/>
  <c r="G227" i="8"/>
  <c r="H227" i="8" s="1"/>
  <c r="G226" i="8"/>
  <c r="H226" i="8" s="1"/>
  <c r="G225" i="8"/>
  <c r="H225" i="8" s="1"/>
  <c r="H224" i="8"/>
  <c r="G224" i="8"/>
  <c r="G223" i="8"/>
  <c r="H223" i="8" s="1"/>
  <c r="G222" i="8"/>
  <c r="H222" i="8" s="1"/>
  <c r="H221" i="8"/>
  <c r="G221" i="8"/>
  <c r="G220" i="8"/>
  <c r="H220" i="8" s="1"/>
  <c r="G219" i="8"/>
  <c r="H219" i="8" s="1"/>
  <c r="H218" i="8"/>
  <c r="G218" i="8"/>
  <c r="G217" i="8"/>
  <c r="H217" i="8" s="1"/>
  <c r="H216" i="8"/>
  <c r="G216" i="8"/>
  <c r="G215" i="8"/>
  <c r="H215" i="8" s="1"/>
  <c r="G214" i="8"/>
  <c r="H214" i="8" s="1"/>
  <c r="H213" i="8"/>
  <c r="G213" i="8"/>
  <c r="H212" i="8"/>
  <c r="G212" i="8"/>
  <c r="G211" i="8"/>
  <c r="H211" i="8" s="1"/>
  <c r="G210" i="8"/>
  <c r="H210" i="8" s="1"/>
  <c r="H209" i="8"/>
  <c r="G209" i="8"/>
  <c r="G208" i="8"/>
  <c r="H208" i="8" s="1"/>
  <c r="G207" i="8"/>
  <c r="H207" i="8" s="1"/>
  <c r="H206" i="8"/>
  <c r="G206" i="8"/>
  <c r="G205" i="8"/>
  <c r="H205" i="8" s="1"/>
  <c r="G204" i="8"/>
  <c r="H204" i="8" s="1"/>
  <c r="G203" i="8"/>
  <c r="H203" i="8" s="1"/>
  <c r="G202" i="8"/>
  <c r="H202" i="8" s="1"/>
  <c r="G201" i="8"/>
  <c r="H201" i="8" s="1"/>
  <c r="H200" i="8"/>
  <c r="G200" i="8"/>
  <c r="G199" i="8"/>
  <c r="H199" i="8" s="1"/>
  <c r="G198" i="8"/>
  <c r="H198" i="8" s="1"/>
  <c r="G197" i="8"/>
  <c r="H197" i="8" s="1"/>
  <c r="G196" i="8"/>
  <c r="H196" i="8" s="1"/>
  <c r="G195" i="8"/>
  <c r="H195" i="8" s="1"/>
  <c r="H194" i="8"/>
  <c r="G194" i="8"/>
  <c r="G193" i="8"/>
  <c r="H193" i="8" s="1"/>
  <c r="H192" i="8"/>
  <c r="G192" i="8"/>
  <c r="G191" i="8"/>
  <c r="H191" i="8" s="1"/>
  <c r="G190" i="8"/>
  <c r="H190" i="8" s="1"/>
  <c r="G189" i="8"/>
  <c r="H189" i="8" s="1"/>
  <c r="H188" i="8"/>
  <c r="G188" i="8"/>
  <c r="G187" i="8"/>
  <c r="H187" i="8" s="1"/>
  <c r="G186" i="8"/>
  <c r="H186" i="8" s="1"/>
  <c r="H185" i="8"/>
  <c r="G185" i="8"/>
  <c r="G184" i="8"/>
  <c r="H184" i="8" s="1"/>
  <c r="G183" i="8"/>
  <c r="H183" i="8" s="1"/>
  <c r="H182" i="8"/>
  <c r="G182" i="8"/>
  <c r="G181" i="8"/>
  <c r="H181" i="8" s="1"/>
  <c r="H180" i="8"/>
  <c r="G180" i="8"/>
  <c r="G179" i="8"/>
  <c r="H179" i="8" s="1"/>
  <c r="G178" i="8"/>
  <c r="H178" i="8" s="1"/>
  <c r="H177" i="8"/>
  <c r="G177" i="8"/>
  <c r="H176" i="8"/>
  <c r="G176" i="8"/>
  <c r="G175" i="8"/>
  <c r="H175" i="8" s="1"/>
  <c r="G174" i="8"/>
  <c r="H174" i="8" s="1"/>
  <c r="H173" i="8"/>
  <c r="G173" i="8"/>
  <c r="G172" i="8"/>
  <c r="H172" i="8" s="1"/>
  <c r="G171" i="8"/>
  <c r="H171" i="8" s="1"/>
  <c r="H170" i="8"/>
  <c r="G170" i="8"/>
  <c r="G169" i="8"/>
  <c r="H169" i="8" s="1"/>
  <c r="G168" i="8"/>
  <c r="H168" i="8" s="1"/>
  <c r="G167" i="8"/>
  <c r="G166" i="8"/>
  <c r="H166" i="8" s="1"/>
  <c r="G165" i="8"/>
  <c r="H165" i="8" s="1"/>
  <c r="H164" i="8"/>
  <c r="G164" i="8"/>
  <c r="G163" i="8"/>
  <c r="H163" i="8" s="1"/>
  <c r="G161" i="8"/>
  <c r="H161" i="8" s="1"/>
  <c r="G160" i="8"/>
  <c r="H160" i="8" s="1"/>
  <c r="G159" i="8"/>
  <c r="H159" i="8" s="1"/>
  <c r="G158" i="8"/>
  <c r="H158" i="8" s="1"/>
  <c r="H157" i="8"/>
  <c r="G157" i="8"/>
  <c r="G156" i="8"/>
  <c r="H156" i="8" s="1"/>
  <c r="H155" i="8"/>
  <c r="G155" i="8"/>
  <c r="G154" i="8"/>
  <c r="H154" i="8" s="1"/>
  <c r="G153" i="8"/>
  <c r="H153" i="8" s="1"/>
  <c r="G152" i="8"/>
  <c r="H152" i="8" s="1"/>
  <c r="H151" i="8"/>
  <c r="G151" i="8"/>
  <c r="G150" i="8"/>
  <c r="H150" i="8" s="1"/>
  <c r="G149" i="8"/>
  <c r="H149" i="8" s="1"/>
  <c r="H148" i="8"/>
  <c r="G148" i="8"/>
  <c r="G147" i="8"/>
  <c r="H147" i="8" s="1"/>
  <c r="G146" i="8"/>
  <c r="H146" i="8" s="1"/>
  <c r="H145" i="8"/>
  <c r="G145" i="8"/>
  <c r="G144" i="8"/>
  <c r="H144" i="8" s="1"/>
  <c r="H143" i="8"/>
  <c r="G143" i="8"/>
  <c r="G142" i="8"/>
  <c r="H142" i="8" s="1"/>
  <c r="G141" i="8"/>
  <c r="H141" i="8" s="1"/>
  <c r="H140" i="8"/>
  <c r="G140" i="8"/>
  <c r="H139" i="8"/>
  <c r="G139" i="8"/>
  <c r="G138" i="8"/>
  <c r="H138" i="8" s="1"/>
  <c r="G137" i="8"/>
  <c r="H137" i="8" s="1"/>
  <c r="H136" i="8"/>
  <c r="G136" i="8"/>
  <c r="G135" i="8"/>
  <c r="H135" i="8" s="1"/>
  <c r="G134" i="8"/>
  <c r="H134" i="8" s="1"/>
  <c r="H133" i="8"/>
  <c r="G133" i="8"/>
  <c r="G132" i="8"/>
  <c r="H132" i="8" s="1"/>
  <c r="G131" i="8"/>
  <c r="H131" i="8" s="1"/>
  <c r="G130" i="8"/>
  <c r="H130" i="8" s="1"/>
  <c r="G129" i="8"/>
  <c r="H129" i="8" s="1"/>
  <c r="G128" i="8"/>
  <c r="H128" i="8" s="1"/>
  <c r="H127" i="8"/>
  <c r="G127" i="8"/>
  <c r="G126" i="8"/>
  <c r="H126" i="8" s="1"/>
  <c r="G125" i="8"/>
  <c r="H125" i="8" s="1"/>
  <c r="G124" i="8"/>
  <c r="H124" i="8" s="1"/>
  <c r="G123" i="8"/>
  <c r="H123" i="8" s="1"/>
  <c r="G122" i="8"/>
  <c r="H122" i="8" s="1"/>
  <c r="H121" i="8"/>
  <c r="G121" i="8"/>
  <c r="G120" i="8"/>
  <c r="H120" i="8" s="1"/>
  <c r="H119" i="8"/>
  <c r="G119" i="8"/>
  <c r="G118" i="8"/>
  <c r="H118" i="8" s="1"/>
  <c r="G117" i="8"/>
  <c r="H117" i="8" s="1"/>
  <c r="G116" i="8"/>
  <c r="H116" i="8" s="1"/>
  <c r="H115" i="8"/>
  <c r="G115" i="8"/>
  <c r="G114" i="8"/>
  <c r="H114" i="8" s="1"/>
  <c r="G113" i="8"/>
  <c r="H113" i="8" s="1"/>
  <c r="H112" i="8"/>
  <c r="G112" i="8"/>
  <c r="G111" i="8"/>
  <c r="H111" i="8" s="1"/>
  <c r="G110" i="8"/>
  <c r="H110" i="8" s="1"/>
  <c r="H109" i="8"/>
  <c r="G109" i="8"/>
  <c r="G108" i="8"/>
  <c r="H108" i="8" s="1"/>
  <c r="H107" i="8"/>
  <c r="G107" i="8"/>
  <c r="G106" i="8"/>
  <c r="H106" i="8" s="1"/>
  <c r="G105" i="8"/>
  <c r="H105" i="8" s="1"/>
  <c r="H104" i="8"/>
  <c r="G104" i="8"/>
  <c r="H103" i="8"/>
  <c r="G103" i="8"/>
  <c r="G102" i="8"/>
  <c r="H102" i="8" s="1"/>
  <c r="G101" i="8"/>
  <c r="H101" i="8" s="1"/>
  <c r="H100" i="8"/>
  <c r="G100" i="8"/>
  <c r="G99" i="8"/>
  <c r="H99" i="8" s="1"/>
  <c r="G98" i="8"/>
  <c r="H98" i="8" s="1"/>
  <c r="H97" i="8"/>
  <c r="G97" i="8"/>
  <c r="G96" i="8"/>
  <c r="H96" i="8" s="1"/>
  <c r="G95" i="8"/>
  <c r="H95" i="8" s="1"/>
  <c r="G94" i="8"/>
  <c r="H94" i="8" s="1"/>
  <c r="G93" i="8"/>
  <c r="H93" i="8" s="1"/>
  <c r="G92" i="8"/>
  <c r="H92" i="8" s="1"/>
  <c r="H91" i="8"/>
  <c r="G91" i="8"/>
  <c r="G90" i="8"/>
  <c r="H90" i="8" s="1"/>
  <c r="G89" i="8"/>
  <c r="H89" i="8" s="1"/>
  <c r="G88" i="8"/>
  <c r="H88" i="8" s="1"/>
  <c r="G87" i="8"/>
  <c r="G86" i="8"/>
  <c r="G85" i="8"/>
  <c r="G84" i="8"/>
  <c r="G83" i="8"/>
  <c r="G82" i="8"/>
  <c r="G81" i="8"/>
  <c r="G80" i="8"/>
  <c r="G79" i="8"/>
  <c r="G78" i="8"/>
  <c r="G77" i="8"/>
  <c r="G76" i="8"/>
  <c r="G75" i="8"/>
  <c r="G74" i="8"/>
  <c r="G73" i="8"/>
  <c r="G72" i="8"/>
  <c r="G71" i="8"/>
  <c r="G70" i="8"/>
  <c r="G69" i="8"/>
  <c r="G68" i="8"/>
  <c r="I126" i="6"/>
  <c r="I125" i="6"/>
  <c r="I124" i="6"/>
  <c r="I122" i="6"/>
  <c r="I120" i="6"/>
  <c r="I119" i="6"/>
  <c r="I118" i="6"/>
  <c r="I117" i="6"/>
  <c r="I115" i="6"/>
  <c r="I114" i="6"/>
  <c r="I113" i="6"/>
  <c r="I112" i="6"/>
  <c r="I111" i="6"/>
  <c r="I110" i="6"/>
  <c r="I109" i="6"/>
  <c r="I108" i="6"/>
  <c r="I107" i="6"/>
  <c r="I106" i="6"/>
  <c r="I105" i="6"/>
  <c r="I104" i="6"/>
  <c r="I102" i="6"/>
  <c r="I101" i="6"/>
  <c r="I100" i="6"/>
  <c r="I99" i="6"/>
  <c r="I98" i="6"/>
  <c r="I97" i="6"/>
  <c r="I96" i="6"/>
  <c r="I95" i="6"/>
  <c r="I94" i="6"/>
  <c r="I93" i="6"/>
  <c r="I92" i="6"/>
  <c r="I91" i="6"/>
  <c r="I90" i="6"/>
  <c r="I89" i="6"/>
  <c r="I88" i="6"/>
  <c r="I87" i="6"/>
  <c r="I86" i="6"/>
  <c r="I85" i="6"/>
  <c r="I84" i="6"/>
  <c r="I82" i="6"/>
  <c r="I81" i="6"/>
  <c r="I80" i="6"/>
  <c r="I79" i="6"/>
  <c r="I78" i="6"/>
  <c r="I77" i="6"/>
  <c r="I76" i="6"/>
  <c r="I75" i="6"/>
  <c r="I74" i="6"/>
  <c r="I73" i="6"/>
  <c r="I72" i="6"/>
  <c r="I71" i="6"/>
  <c r="I70" i="6"/>
  <c r="I69" i="6"/>
  <c r="I68" i="6"/>
  <c r="I66" i="6"/>
  <c r="I65" i="6"/>
  <c r="I64" i="6"/>
  <c r="I63" i="6"/>
  <c r="I62" i="6"/>
  <c r="I61" i="6"/>
  <c r="I60" i="6"/>
  <c r="I59" i="6"/>
  <c r="I58" i="6"/>
  <c r="I57" i="6"/>
  <c r="I56" i="6"/>
  <c r="I55" i="6"/>
  <c r="I54" i="6"/>
  <c r="I53" i="6"/>
  <c r="I52" i="6"/>
  <c r="I51" i="6"/>
  <c r="I50" i="6"/>
  <c r="I49" i="6"/>
  <c r="I48" i="6"/>
  <c r="I47" i="6"/>
  <c r="I46" i="6"/>
  <c r="I44" i="6"/>
  <c r="I43" i="6"/>
  <c r="I42" i="6"/>
  <c r="I41" i="6"/>
  <c r="I40" i="6"/>
  <c r="I39" i="6"/>
  <c r="I38" i="6"/>
  <c r="I37" i="6"/>
  <c r="I36"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D49" i="3"/>
  <c r="C49" i="3"/>
  <c r="B49" i="3"/>
  <c r="D48" i="3"/>
  <c r="C48" i="3"/>
  <c r="B48" i="3"/>
  <c r="D47" i="3"/>
  <c r="C47" i="3"/>
  <c r="B47" i="3"/>
  <c r="D46" i="3"/>
  <c r="C46" i="3"/>
  <c r="B46" i="3"/>
  <c r="D45" i="3"/>
  <c r="C45" i="3"/>
  <c r="D44" i="3"/>
  <c r="C44" i="3"/>
  <c r="B44" i="3"/>
  <c r="D43" i="3"/>
  <c r="C43" i="3"/>
  <c r="D42" i="3"/>
  <c r="C42" i="3"/>
  <c r="D41" i="3"/>
  <c r="C41" i="3"/>
  <c r="B41" i="3"/>
  <c r="D40" i="3"/>
  <c r="C40" i="3"/>
  <c r="B40" i="3"/>
  <c r="D38" i="3"/>
  <c r="C38" i="3"/>
  <c r="D37" i="3"/>
  <c r="C37" i="3"/>
  <c r="B37" i="3"/>
  <c r="D36" i="3"/>
  <c r="C36" i="3"/>
  <c r="B36" i="3"/>
  <c r="D35" i="3"/>
  <c r="C35" i="3"/>
  <c r="B35" i="3"/>
  <c r="D33" i="3"/>
  <c r="B33" i="3"/>
  <c r="D32" i="3"/>
  <c r="D31" i="3"/>
  <c r="B31" i="3"/>
  <c r="D30" i="3"/>
  <c r="B30" i="3"/>
  <c r="D29" i="3"/>
  <c r="D28" i="3"/>
  <c r="B28" i="3"/>
  <c r="D27" i="3"/>
  <c r="B27" i="3"/>
  <c r="D26" i="3"/>
  <c r="D25" i="3"/>
  <c r="D24" i="3"/>
  <c r="B24" i="3"/>
  <c r="D23" i="3"/>
  <c r="C23" i="3"/>
  <c r="B23" i="3"/>
  <c r="D22" i="3"/>
  <c r="C22" i="3"/>
  <c r="B22" i="3"/>
  <c r="D21" i="3"/>
  <c r="C21" i="3"/>
  <c r="B21" i="3"/>
  <c r="D20" i="3"/>
  <c r="C20" i="3"/>
  <c r="B20" i="3"/>
  <c r="D19" i="3"/>
  <c r="C19" i="3"/>
  <c r="D18" i="3"/>
  <c r="C18" i="3"/>
  <c r="B18" i="3"/>
  <c r="D17" i="3"/>
  <c r="C17" i="3"/>
  <c r="D16" i="3"/>
  <c r="C16" i="3"/>
  <c r="B16" i="3"/>
  <c r="D15" i="3"/>
  <c r="C15" i="3"/>
  <c r="B15" i="3"/>
  <c r="D14" i="3"/>
  <c r="C14" i="3"/>
  <c r="B14" i="3"/>
  <c r="D13" i="3"/>
  <c r="C13" i="3"/>
  <c r="D12" i="3"/>
  <c r="C12" i="3"/>
  <c r="B12" i="3"/>
  <c r="D11" i="3"/>
  <c r="C11" i="3"/>
  <c r="B11" i="3"/>
  <c r="D10" i="3"/>
  <c r="C10" i="3"/>
  <c r="B10" i="3"/>
  <c r="D9" i="3"/>
  <c r="C9" i="3"/>
  <c r="B9" i="3"/>
  <c r="D8" i="3"/>
  <c r="C8" i="3"/>
  <c r="B8" i="3"/>
  <c r="R12" i="9" l="1"/>
  <c r="U12" i="9" s="1"/>
  <c r="R14" i="9"/>
  <c r="U14" i="9"/>
  <c r="Z14" i="9"/>
  <c r="R25" i="9"/>
  <c r="U25" i="9" s="1"/>
  <c r="AH25" i="9" s="1"/>
  <c r="Z25" i="9"/>
  <c r="S24" i="9"/>
  <c r="U24" i="9" s="1"/>
  <c r="AH24" i="9" s="1"/>
  <c r="Z24" i="9"/>
  <c r="U28" i="9"/>
  <c r="AH28" i="9" s="1"/>
  <c r="Z28" i="9"/>
  <c r="H167" i="8"/>
  <c r="F62" i="8"/>
  <c r="R20" i="9"/>
  <c r="U20" i="9" s="1"/>
  <c r="AH20" i="9" s="1"/>
  <c r="Z21" i="9"/>
  <c r="R19" i="9"/>
  <c r="U19" i="9" s="1"/>
  <c r="AH19" i="9" s="1"/>
  <c r="Z19" i="9"/>
  <c r="S33" i="9"/>
  <c r="Z33" i="9" s="1"/>
  <c r="U33" i="9"/>
  <c r="S38" i="9"/>
  <c r="Z38" i="9" s="1"/>
  <c r="F63" i="8"/>
  <c r="AH16" i="9"/>
  <c r="AF8" i="9"/>
  <c r="AC39" i="9"/>
  <c r="R10" i="9"/>
  <c r="U10" i="9" s="1"/>
  <c r="AH10" i="9" s="1"/>
  <c r="Z10" i="9"/>
  <c r="Z20" i="9"/>
  <c r="S26" i="9"/>
  <c r="U26" i="9" s="1"/>
  <c r="H328" i="8"/>
  <c r="F65" i="8"/>
  <c r="R30" i="9"/>
  <c r="U30" i="9" s="1"/>
  <c r="AH30" i="9" s="1"/>
  <c r="Z30" i="9"/>
  <c r="Z34" i="9"/>
  <c r="U34" i="9"/>
  <c r="AH34" i="9" s="1"/>
  <c r="Z35" i="9"/>
  <c r="AH35" i="9" s="1"/>
  <c r="H311" i="8"/>
  <c r="S36" i="9"/>
  <c r="U36" i="9" s="1"/>
  <c r="R15" i="9"/>
  <c r="U15" i="9" s="1"/>
  <c r="AH15" i="9" s="1"/>
  <c r="Z15" i="9"/>
  <c r="H298" i="8"/>
  <c r="U11" i="9"/>
  <c r="AH11" i="9" s="1"/>
  <c r="AB39" i="9"/>
  <c r="Z16" i="9"/>
  <c r="R24" i="9"/>
  <c r="R8" i="9"/>
  <c r="U8" i="9" s="1"/>
  <c r="Z8" i="9"/>
  <c r="AE39" i="9"/>
  <c r="U9" i="9"/>
  <c r="Z13" i="9"/>
  <c r="U21" i="9"/>
  <c r="AH21" i="9" s="1"/>
  <c r="U32" i="9"/>
  <c r="AH32" i="9" s="1"/>
  <c r="R13" i="9"/>
  <c r="U13" i="9" s="1"/>
  <c r="AH13" i="9" s="1"/>
  <c r="R22" i="9"/>
  <c r="Z22" i="9" s="1"/>
  <c r="R9" i="9"/>
  <c r="Z9" i="9" s="1"/>
  <c r="R17" i="9"/>
  <c r="U17" i="9" s="1"/>
  <c r="AH17" i="9" s="1"/>
  <c r="R29" i="9"/>
  <c r="U29" i="9" s="1"/>
  <c r="AH29" i="9" s="1"/>
  <c r="F61" i="8"/>
  <c r="Z17" i="9"/>
  <c r="Z29" i="9"/>
  <c r="U37" i="9"/>
  <c r="AH37" i="9" s="1"/>
  <c r="U39" i="9" l="1"/>
  <c r="AH8" i="9"/>
  <c r="AH9" i="9"/>
  <c r="Z26" i="9"/>
  <c r="AH26" i="9" s="1"/>
  <c r="Z36" i="9"/>
  <c r="AH36" i="9" s="1"/>
  <c r="U22" i="9"/>
  <c r="AH22" i="9" s="1"/>
  <c r="U38" i="9"/>
  <c r="AH38" i="9" s="1"/>
  <c r="Z12" i="9"/>
  <c r="AH12" i="9" s="1"/>
  <c r="AH33" i="9"/>
  <c r="AH14" i="9"/>
  <c r="AJ39" i="9" l="1"/>
  <c r="AH89" i="9"/>
</calcChain>
</file>

<file path=xl/sharedStrings.xml><?xml version="1.0" encoding="utf-8"?>
<sst xmlns="http://schemas.openxmlformats.org/spreadsheetml/2006/main" count="3817" uniqueCount="1668">
  <si>
    <t>Using the data collection spreadsheet</t>
  </si>
  <si>
    <r>
      <rPr>
        <b/>
        <sz val="11"/>
        <color rgb="FF46382F"/>
        <rFont val="Poppins"/>
      </rPr>
      <t xml:space="preserve">1. </t>
    </r>
    <r>
      <rPr>
        <sz val="11"/>
        <color rgb="FF46382F"/>
        <rFont val="Poppins"/>
      </rPr>
      <t>Gather data about your business. Once you have this data to hand, filling in the Calculator is straight forward.</t>
    </r>
  </si>
  <si>
    <t xml:space="preserve">  - For most farms, use this General Data Collection sheet</t>
  </si>
  <si>
    <r>
      <rPr>
        <b/>
        <sz val="11"/>
        <color theme="1"/>
        <rFont val="Poppins"/>
      </rPr>
      <t>2.</t>
    </r>
    <r>
      <rPr>
        <sz val="11"/>
        <color theme="1"/>
        <rFont val="Poppins"/>
      </rPr>
      <t xml:space="preserve"> Fill in items only relating to your farm business, over the past 12 months. Pay attention to the units.</t>
    </r>
  </si>
  <si>
    <r>
      <rPr>
        <b/>
        <sz val="11"/>
        <color theme="1"/>
        <rFont val="Poppins"/>
      </rPr>
      <t>3</t>
    </r>
    <r>
      <rPr>
        <sz val="11"/>
        <color theme="1"/>
        <rFont val="Poppins"/>
      </rPr>
      <t>. The only exception is Inventory items (e.g. machinery and buildings) which is anything under 10 years old</t>
    </r>
  </si>
  <si>
    <r>
      <rPr>
        <b/>
        <sz val="11"/>
        <color theme="1"/>
        <rFont val="Poppins"/>
      </rPr>
      <t>4.</t>
    </r>
    <r>
      <rPr>
        <sz val="11"/>
        <color theme="1"/>
        <rFont val="Poppins"/>
      </rPr>
      <t xml:space="preserve"> Enter your data where you see white boxes – like this:</t>
    </r>
  </si>
  <si>
    <r>
      <rPr>
        <b/>
        <sz val="11"/>
        <rFont val="Poppins"/>
      </rPr>
      <t>5</t>
    </r>
    <r>
      <rPr>
        <sz val="11"/>
        <rFont val="Poppins"/>
      </rPr>
      <t xml:space="preserve">. Fill in everything that is relevant to your business. If you are unsure how to complete a section, check out our </t>
    </r>
    <r>
      <rPr>
        <u/>
        <sz val="11"/>
        <color rgb="FF1155CC"/>
        <rFont val="Poppins"/>
      </rPr>
      <t>FAQs</t>
    </r>
    <r>
      <rPr>
        <sz val="11"/>
        <rFont val="Poppins"/>
      </rPr>
      <t>. If a section is irrelevant (e.g. if you use no chemical sprays or fertilisers) you can ignore it.</t>
    </r>
  </si>
  <si>
    <r>
      <rPr>
        <b/>
        <sz val="11"/>
        <color theme="1"/>
        <rFont val="Poppins"/>
      </rPr>
      <t>6</t>
    </r>
    <r>
      <rPr>
        <sz val="11"/>
        <color theme="1"/>
        <rFont val="Poppins"/>
      </rPr>
      <t>. Add extra rows for items if necessary</t>
    </r>
  </si>
  <si>
    <t>Contents:</t>
  </si>
  <si>
    <t>Introduction</t>
  </si>
  <si>
    <t>Collect data about your farm or business</t>
  </si>
  <si>
    <t>Business details</t>
  </si>
  <si>
    <t>Fuel</t>
  </si>
  <si>
    <t>Materials</t>
  </si>
  <si>
    <t>Inventory</t>
  </si>
  <si>
    <t>Fertility &amp; Cropping</t>
  </si>
  <si>
    <t>Inputs</t>
  </si>
  <si>
    <t>Livestock</t>
  </si>
  <si>
    <t>Waste</t>
  </si>
  <si>
    <t>Distribution</t>
  </si>
  <si>
    <t>Processing</t>
  </si>
  <si>
    <t>Sequestration</t>
  </si>
  <si>
    <t>Help sheets</t>
  </si>
  <si>
    <t>Average head of livestock</t>
  </si>
  <si>
    <t>SOM and SOC</t>
  </si>
  <si>
    <t>References</t>
  </si>
  <si>
    <t>List of references</t>
  </si>
  <si>
    <t>Factor references</t>
  </si>
  <si>
    <t>Using the Farm Carbon Calculator</t>
  </si>
  <si>
    <r>
      <rPr>
        <b/>
        <sz val="11"/>
        <color rgb="FF46382F"/>
        <rFont val="Poppins"/>
      </rPr>
      <t xml:space="preserve">3. </t>
    </r>
    <r>
      <rPr>
        <sz val="11"/>
        <color rgb="FF46382F"/>
        <rFont val="Poppins"/>
      </rPr>
      <t>The main sections of the Calculator are listed as tabs along the top of the page. You can add emissions data with the brown "Add New" button in the relevant tab. Save each entry and see your overall figures update on the right.</t>
    </r>
  </si>
  <si>
    <r>
      <rPr>
        <b/>
        <sz val="11"/>
        <color rgb="FF46382F"/>
        <rFont val="Poppins"/>
      </rPr>
      <t>4</t>
    </r>
    <r>
      <rPr>
        <sz val="11"/>
        <color rgb="FF46382F"/>
        <rFont val="Poppins"/>
      </rPr>
      <t>. When you're finished with a section and have entered all relevant data, mark it as "complete" using the checkbox at the bottom of that tab screen. Complete all sections relevant to your farm business. If a section is irrelevant you can mark that section complete without adding any data (e.g. if you use no chemical sprays or fertilisers, mark "Inputs" as complete).</t>
    </r>
  </si>
  <si>
    <r>
      <rPr>
        <b/>
        <sz val="11"/>
        <color theme="1"/>
        <rFont val="Poppins"/>
      </rPr>
      <t>5.</t>
    </r>
    <r>
      <rPr>
        <sz val="11"/>
        <color theme="1"/>
        <rFont val="Poppins"/>
      </rPr>
      <t xml:space="preserve"> Whenever you like, you can click "View Report" and see your results so far, in varying levels of detail. You can download and share results too.</t>
    </r>
  </si>
  <si>
    <r>
      <rPr>
        <b/>
        <sz val="11"/>
        <color theme="1"/>
        <rFont val="Poppins"/>
      </rPr>
      <t xml:space="preserve">6. </t>
    </r>
    <r>
      <rPr>
        <sz val="11"/>
        <color theme="1"/>
        <rFont val="Poppins"/>
      </rPr>
      <t>Click on “My Reports” to see any reports that you have completed in the past</t>
    </r>
  </si>
  <si>
    <t>Glossary</t>
  </si>
  <si>
    <t>CO2</t>
  </si>
  <si>
    <t>Carbon dioxide</t>
  </si>
  <si>
    <t>CO2e</t>
  </si>
  <si>
    <t>Carbon dioxide equivalent</t>
  </si>
  <si>
    <t>DMI</t>
  </si>
  <si>
    <t>Dry matter intake</t>
  </si>
  <si>
    <t>ha</t>
  </si>
  <si>
    <t>Hectares</t>
  </si>
  <si>
    <t>HDPE</t>
  </si>
  <si>
    <t>High density polyethylene</t>
  </si>
  <si>
    <t>For information and advice on what to do with the results of your carbon report, head to:</t>
  </si>
  <si>
    <t>HGV</t>
  </si>
  <si>
    <t>Heavy Goods Vehicle</t>
  </si>
  <si>
    <t xml:space="preserve">K </t>
  </si>
  <si>
    <t>Potash (Potassium)</t>
  </si>
  <si>
    <t>kg</t>
  </si>
  <si>
    <t>kilograms</t>
  </si>
  <si>
    <t>The Toolkit</t>
  </si>
  <si>
    <t>kWh</t>
  </si>
  <si>
    <t>Kilo Watt Hour</t>
  </si>
  <si>
    <t>l</t>
  </si>
  <si>
    <t>litre</t>
  </si>
  <si>
    <t>LDPE</t>
  </si>
  <si>
    <t>Low density polyethylene</t>
  </si>
  <si>
    <t xml:space="preserve">m </t>
  </si>
  <si>
    <t>metre</t>
  </si>
  <si>
    <t>m2</t>
  </si>
  <si>
    <t>square metre</t>
  </si>
  <si>
    <t xml:space="preserve">m3 </t>
  </si>
  <si>
    <t>cubic metre</t>
  </si>
  <si>
    <t>MDPE</t>
  </si>
  <si>
    <t>Medium density polyethylene</t>
  </si>
  <si>
    <t>N</t>
  </si>
  <si>
    <t>Nitrogen</t>
  </si>
  <si>
    <t>P</t>
  </si>
  <si>
    <t>Phosphorous</t>
  </si>
  <si>
    <t>PET</t>
  </si>
  <si>
    <t>Polyethylene terephthalate</t>
  </si>
  <si>
    <t>PVC</t>
  </si>
  <si>
    <t>Polyvinyl chloride</t>
  </si>
  <si>
    <t>S</t>
  </si>
  <si>
    <t>Sulphur</t>
  </si>
  <si>
    <t>t</t>
  </si>
  <si>
    <t>tonnes</t>
  </si>
  <si>
    <t>yr</t>
  </si>
  <si>
    <t>Year</t>
  </si>
  <si>
    <t>This version released 21st March 2024</t>
  </si>
  <si>
    <t>Farm details</t>
  </si>
  <si>
    <t>This information is used to build your carbon report, and is requested at the start of every new carbon report</t>
  </si>
  <si>
    <t>Items in bold are required</t>
  </si>
  <si>
    <t>Item</t>
  </si>
  <si>
    <t>Details</t>
  </si>
  <si>
    <t>Your data</t>
  </si>
  <si>
    <t>Help notes</t>
  </si>
  <si>
    <t>Business Name</t>
  </si>
  <si>
    <t>This will be used as the name of the report so it can be helpful to include qualifying information (e.g. Home Farm 2022)</t>
  </si>
  <si>
    <t>Postcode</t>
  </si>
  <si>
    <t>Location of the main business or farm</t>
  </si>
  <si>
    <t>Reporting period</t>
  </si>
  <si>
    <t>Start:</t>
  </si>
  <si>
    <t>Usually 12 months, from the most recent point available, or you can choose to align with a calendar or financial year</t>
  </si>
  <si>
    <t>End:</t>
  </si>
  <si>
    <t>Report description</t>
  </si>
  <si>
    <t>Any notes that are useful</t>
  </si>
  <si>
    <t>Category</t>
  </si>
  <si>
    <t>Choose all that apply from the drop down menu</t>
  </si>
  <si>
    <t>Certification</t>
  </si>
  <si>
    <t>Any certification of farm assurance schemes that apply – choose from drop down</t>
  </si>
  <si>
    <t>Soil type</t>
  </si>
  <si>
    <t>The predominant soil type on the farm</t>
  </si>
  <si>
    <t>Carbon price</t>
  </si>
  <si>
    <t>In £ per tonne, if you want to calculate potential income from selling carbon</t>
  </si>
  <si>
    <t>Farm area</t>
  </si>
  <si>
    <t>Cultivated:</t>
  </si>
  <si>
    <t>Area, in Hectares (required)</t>
  </si>
  <si>
    <t>Grass:</t>
  </si>
  <si>
    <t>Non-cropping:</t>
  </si>
  <si>
    <t>Common land</t>
  </si>
  <si>
    <t>You can add in your commons hectorage here</t>
  </si>
  <si>
    <t>Notes:</t>
  </si>
  <si>
    <t>This section works out the nitrous oxide and methane emissions from animals' enteric fermentation and manures, and CO2e from imported feeds</t>
  </si>
  <si>
    <t>There is a help sheet to help you calculate Average head of livestock and customise average animal liveweights which includes descriptions of livestock categories.</t>
  </si>
  <si>
    <t>Animal Waste Management Systems (%)</t>
  </si>
  <si>
    <t>Manure application - Spreading</t>
  </si>
  <si>
    <t>(Must add to 100%)</t>
  </si>
  <si>
    <t>(if spreading, must add to 100%)</t>
  </si>
  <si>
    <r>
      <rPr>
        <b/>
        <i/>
        <sz val="12"/>
        <color rgb="FFFFFFFF"/>
        <rFont val="Poppins"/>
      </rPr>
      <t xml:space="preserve">Average Head over year
</t>
    </r>
    <r>
      <rPr>
        <i/>
        <sz val="12"/>
        <color rgb="FFFFFFFF"/>
        <rFont val="Poppins"/>
      </rPr>
      <t>(quantity)</t>
    </r>
  </si>
  <si>
    <r>
      <rPr>
        <b/>
        <i/>
        <sz val="12"/>
        <color rgb="FFFFFFFF"/>
        <rFont val="Poppins"/>
      </rPr>
      <t xml:space="preserve">Default Animal Liveweight
</t>
    </r>
    <r>
      <rPr>
        <i/>
        <sz val="12"/>
        <color rgb="FFFFFFFF"/>
        <rFont val="Poppins"/>
      </rPr>
      <t>(kg/head)</t>
    </r>
  </si>
  <si>
    <r>
      <rPr>
        <b/>
        <i/>
        <sz val="12"/>
        <color rgb="FFFFFFFF"/>
        <rFont val="Poppins"/>
      </rPr>
      <t xml:space="preserve">Animal Liveweight </t>
    </r>
    <r>
      <rPr>
        <i/>
        <sz val="12"/>
        <color rgb="FFFFFFFF"/>
        <rFont val="Poppins"/>
      </rPr>
      <t>(kg/head)</t>
    </r>
  </si>
  <si>
    <r>
      <rPr>
        <b/>
        <i/>
        <sz val="12"/>
        <color rgb="FFFFFFFF"/>
        <rFont val="Poppins"/>
      </rPr>
      <t xml:space="preserve">Livestock at Start of Year
</t>
    </r>
    <r>
      <rPr>
        <i/>
        <sz val="12"/>
        <color rgb="FFFFFFFF"/>
        <rFont val="Poppins"/>
      </rPr>
      <t>(quantity)</t>
    </r>
  </si>
  <si>
    <r>
      <rPr>
        <b/>
        <i/>
        <sz val="12"/>
        <color rgb="FFFFFFFF"/>
        <rFont val="Poppins"/>
      </rPr>
      <t xml:space="preserve">Livestock Bought
</t>
    </r>
    <r>
      <rPr>
        <i/>
        <sz val="12"/>
        <color rgb="FFFFFFFF"/>
        <rFont val="Poppins"/>
      </rPr>
      <t>(quantity)</t>
    </r>
  </si>
  <si>
    <r>
      <rPr>
        <b/>
        <i/>
        <sz val="12"/>
        <color rgb="FFFFFFFF"/>
        <rFont val="Poppins"/>
      </rPr>
      <t xml:space="preserve">Livestock Sold
</t>
    </r>
    <r>
      <rPr>
        <i/>
        <sz val="12"/>
        <color rgb="FFFFFFFF"/>
        <rFont val="Poppins"/>
      </rPr>
      <t>(quantity)</t>
    </r>
  </si>
  <si>
    <r>
      <rPr>
        <b/>
        <i/>
        <sz val="12"/>
        <color rgb="FFFFFFFF"/>
        <rFont val="Poppins"/>
      </rPr>
      <t xml:space="preserve">Milk yield
</t>
    </r>
    <r>
      <rPr>
        <i/>
        <sz val="12"/>
        <color rgb="FFFFFFFF"/>
        <rFont val="Poppins"/>
      </rPr>
      <t>(L/head/yr)</t>
    </r>
  </si>
  <si>
    <r>
      <rPr>
        <b/>
        <i/>
        <sz val="12"/>
        <color rgb="FFFFFFFF"/>
        <rFont val="Poppins"/>
      </rPr>
      <t xml:space="preserve">Milk - Fat Content 
</t>
    </r>
    <r>
      <rPr>
        <i/>
        <sz val="12"/>
        <color rgb="FFFFFFFF"/>
        <rFont val="Poppins"/>
      </rPr>
      <t>(kg)</t>
    </r>
  </si>
  <si>
    <r>
      <rPr>
        <b/>
        <i/>
        <sz val="12"/>
        <color rgb="FFFFFFFF"/>
        <rFont val="Poppins"/>
      </rPr>
      <t xml:space="preserve">Milk - Protein Content 
</t>
    </r>
    <r>
      <rPr>
        <i/>
        <sz val="12"/>
        <color rgb="FFFFFFFF"/>
        <rFont val="Poppins"/>
      </rPr>
      <t>(%)</t>
    </r>
  </si>
  <si>
    <r>
      <rPr>
        <b/>
        <i/>
        <sz val="12"/>
        <color rgb="FFFFFFFF"/>
        <rFont val="Poppins"/>
      </rPr>
      <t xml:space="preserve">Dry Matter Intake
</t>
    </r>
    <r>
      <rPr>
        <i/>
        <sz val="12"/>
        <color rgb="FFFFFFFF"/>
        <rFont val="Poppins"/>
      </rPr>
      <t>(kgDM/head/day)</t>
    </r>
  </si>
  <si>
    <t>Liquid System
[Slurry]</t>
  </si>
  <si>
    <t>Daily Spread</t>
  </si>
  <si>
    <t>Solid storage
[FYM]</t>
  </si>
  <si>
    <t>Pasture Range and Paddock
[In Field Manure]</t>
  </si>
  <si>
    <t>Anaerobic digestion</t>
  </si>
  <si>
    <t>Grassland</t>
  </si>
  <si>
    <t xml:space="preserve">Arable land </t>
  </si>
  <si>
    <t>Dairy cattle</t>
  </si>
  <si>
    <t>Dairy cows</t>
  </si>
  <si>
    <t>Milk yield parameters can be entered to understand carbon emission per yield unit (litre FCPM) and nitrogen balance of the farm but milk yield does not directly affect the total carbon emissions calculation.</t>
  </si>
  <si>
    <t>Dairy heifers</t>
  </si>
  <si>
    <t>Dairy replacements (1+ years)</t>
  </si>
  <si>
    <t>Calves (under 1 year)</t>
  </si>
  <si>
    <t>Dairy beef (1+ years)</t>
  </si>
  <si>
    <t>Bulls for breeding</t>
  </si>
  <si>
    <t>Beef cattle</t>
  </si>
  <si>
    <t>Default value for milk protein content is 3.2% and for milk fat content is 4%</t>
  </si>
  <si>
    <t>Beef finishing heifers</t>
  </si>
  <si>
    <t>There is a help sheet to help you calculate Average head of livestock which includes descriptions of livestock categories. You are encouraged to customise average liveweight of animals across the year as well (dependent on breed, age at finishing etc.)</t>
  </si>
  <si>
    <t>Beef suckler cows</t>
  </si>
  <si>
    <t>Finishing bulls (beef)</t>
  </si>
  <si>
    <t>Beef replacement heifers</t>
  </si>
  <si>
    <t>Dry matter intake is an optional data entry field that improves the accuracy of the enteric methane emissions calculations from livestock.</t>
  </si>
  <si>
    <t>Beef finishing steers</t>
  </si>
  <si>
    <t>Pigs</t>
  </si>
  <si>
    <t>Adult sows</t>
  </si>
  <si>
    <t>NO DMI calculation for pigs</t>
  </si>
  <si>
    <t>Breeding gilts (female)</t>
  </si>
  <si>
    <t>Livestock bought and sold currently influence N balance but not C balance.</t>
  </si>
  <si>
    <t>Adult boars</t>
  </si>
  <si>
    <t>Piglets</t>
  </si>
  <si>
    <t>Weaner pigs (under 20kg)</t>
  </si>
  <si>
    <t>Weaner pigs (over 20kg)</t>
  </si>
  <si>
    <t>Finishing pig (porker)</t>
  </si>
  <si>
    <t>Finishing pig (cutter)</t>
  </si>
  <si>
    <t>Bacon pigs</t>
  </si>
  <si>
    <t>Barren sows for fattening</t>
  </si>
  <si>
    <t>Sheep</t>
  </si>
  <si>
    <t>Ewes</t>
  </si>
  <si>
    <t>Replacement ewes</t>
  </si>
  <si>
    <t>Rams or tups</t>
  </si>
  <si>
    <t>Lambs</t>
  </si>
  <si>
    <t>Other livestock</t>
  </si>
  <si>
    <t>Goats</t>
  </si>
  <si>
    <t>NO DMI calculation for horses, deer or poultry</t>
  </si>
  <si>
    <t>Horses</t>
  </si>
  <si>
    <t>Deer (all)</t>
  </si>
  <si>
    <t>Chickens – layers</t>
  </si>
  <si>
    <t>Chickens – broilers</t>
  </si>
  <si>
    <t>Breeding stock (all poultry)</t>
  </si>
  <si>
    <t>Pullets</t>
  </si>
  <si>
    <t>Ducks</t>
  </si>
  <si>
    <t>Turkeys</t>
  </si>
  <si>
    <t>Geese</t>
  </si>
  <si>
    <t xml:space="preserve">Organic feed  </t>
  </si>
  <si>
    <t>Annual quantity</t>
  </si>
  <si>
    <t>Check invoices from suppliers.
Don't include feed grown on-farm (emissions will be captured under Crops).</t>
  </si>
  <si>
    <t>Wheat – feed</t>
  </si>
  <si>
    <t>Wheat – straw</t>
  </si>
  <si>
    <t xml:space="preserve">Silage  </t>
  </si>
  <si>
    <t>Oil Seed Rape – meal</t>
  </si>
  <si>
    <t>Oil Seed Rape – oil</t>
  </si>
  <si>
    <t>Stubble turnips</t>
  </si>
  <si>
    <t>Winter beans</t>
  </si>
  <si>
    <t>Non-organic feed</t>
  </si>
  <si>
    <t xml:space="preserve">Silage </t>
  </si>
  <si>
    <t>Maize silage</t>
  </si>
  <si>
    <t>Flaked maize</t>
  </si>
  <si>
    <t>Winter wheat – feed</t>
  </si>
  <si>
    <t>Spring wheat – feed</t>
  </si>
  <si>
    <t>Spring wheat – straw</t>
  </si>
  <si>
    <t>Oil Seed Rape meal (average)</t>
  </si>
  <si>
    <t>Oil Seed Rape meal (UK)</t>
  </si>
  <si>
    <t>Soya meal (average)</t>
  </si>
  <si>
    <t>Soya hulls (average)</t>
  </si>
  <si>
    <t>Soya oil</t>
  </si>
  <si>
    <t>Winter barley – feed</t>
  </si>
  <si>
    <t xml:space="preserve">Winter barley – straw </t>
  </si>
  <si>
    <t>Linseed</t>
  </si>
  <si>
    <t>Lucerne</t>
  </si>
  <si>
    <t>Oats</t>
  </si>
  <si>
    <t>Peas</t>
  </si>
  <si>
    <t>Sugarbeet</t>
  </si>
  <si>
    <t>Triticale</t>
  </si>
  <si>
    <t>Wheat feed (by product)</t>
  </si>
  <si>
    <t>Blends</t>
  </si>
  <si>
    <t>16% CP Dairy blend</t>
  </si>
  <si>
    <t>Check invoices from suppliers</t>
  </si>
  <si>
    <t>18% CP Dairy blend</t>
  </si>
  <si>
    <t>18% Fibre blend</t>
  </si>
  <si>
    <t>18% starch compound</t>
  </si>
  <si>
    <t>21% CP Dairy blend</t>
  </si>
  <si>
    <t>24% CP Dairy compound</t>
  </si>
  <si>
    <t>Premix minerals for broilers</t>
  </si>
  <si>
    <t>Premix minerals for pigs</t>
  </si>
  <si>
    <t>ForFarmers MAXIMA 18</t>
  </si>
  <si>
    <t>ForFarmers MAXIMA 20</t>
  </si>
  <si>
    <t>ForFarmers OPTIMA LINTEC</t>
  </si>
  <si>
    <t>ForFarmers OPTIMA NP NS 18</t>
  </si>
  <si>
    <t>ForFarmers OPTIMA NP NS 20</t>
  </si>
  <si>
    <t>ForFarmers OPTIMA 16</t>
  </si>
  <si>
    <t>ForFarmers OPTIMA 18</t>
  </si>
  <si>
    <t>ForFarmers OPTIMA MATCH LVL 18</t>
  </si>
  <si>
    <t>ForFarmers PRIMA 16</t>
  </si>
  <si>
    <t>ForFarmers PRIMA 18</t>
  </si>
  <si>
    <t>ForFarmers PRIMA 20</t>
  </si>
  <si>
    <t>ForFarmers OPTIMA 18 LVL</t>
  </si>
  <si>
    <t>ForFarmers MAXIMA ROBOT MILK 18</t>
  </si>
  <si>
    <t>ForFarmers OPTIMA SILAGE ENHANCE 2021 18</t>
  </si>
  <si>
    <t>ForFarmers NS TRANSLAC ROLLS</t>
  </si>
  <si>
    <t>ForFarmers TRANSLAC EXTRA</t>
  </si>
  <si>
    <t>ForFarmers TRANSLAC ADVANCE</t>
  </si>
  <si>
    <t>ForFarmers LINTEC</t>
  </si>
  <si>
    <t>ForFarmers NATURAL MAPLE 18 LVL</t>
  </si>
  <si>
    <t>ForFarmers NATURAL CEDAR 18</t>
  </si>
  <si>
    <t>ForFarmers NATURAL CEDAR MATCH 18</t>
  </si>
  <si>
    <t>ForFarmers NATURAL NS BEECH 18</t>
  </si>
  <si>
    <t>ForFarmers NATURAL INTAMIX 28</t>
  </si>
  <si>
    <t>ForFarmers NATURAL PELLEMIX 24 BKPT</t>
  </si>
  <si>
    <t>ForFarmers NATURAL PELLEMIX 18 BKPT</t>
  </si>
  <si>
    <t>ForFarmers NATURAL INTAMIX 34</t>
  </si>
  <si>
    <t>ForFarmers INTAMIX 30</t>
  </si>
  <si>
    <t>ForFarmers INTAMIX 38</t>
  </si>
  <si>
    <t>ForFarmers PELLEMIX 38</t>
  </si>
  <si>
    <t>ForFarmers INTAMIX 18</t>
  </si>
  <si>
    <t>ForFarmers INTAMIX 26</t>
  </si>
  <si>
    <t>Calf rearing</t>
  </si>
  <si>
    <t>Whole milk powder</t>
  </si>
  <si>
    <t>High fat milk replacer powder</t>
  </si>
  <si>
    <t>High lactose milk replacer powder</t>
  </si>
  <si>
    <t>High protein milk replacer powder</t>
  </si>
  <si>
    <t>Calf pellets (started feed)</t>
  </si>
  <si>
    <t>Supplements</t>
  </si>
  <si>
    <t>Envirolac palm-free fat supplement</t>
  </si>
  <si>
    <t>Megalac</t>
  </si>
  <si>
    <t>Molasses (from sugar beet)</t>
  </si>
  <si>
    <t>Molasses (from sugar cane)</t>
  </si>
  <si>
    <t>Novapro</t>
  </si>
  <si>
    <t>Name</t>
  </si>
  <si>
    <r>
      <rPr>
        <b/>
        <sz val="10"/>
        <color rgb="FF46382F"/>
        <rFont val="Poppins"/>
      </rPr>
      <t>Quantity</t>
    </r>
    <r>
      <rPr>
        <sz val="10"/>
        <color rgb="FF46382F"/>
        <rFont val="Poppins"/>
      </rPr>
      <t xml:space="preserve">
(t)</t>
    </r>
  </si>
  <si>
    <r>
      <rPr>
        <b/>
        <sz val="10"/>
        <color rgb="FF46382F"/>
        <rFont val="Poppins"/>
      </rPr>
      <t xml:space="preserve">Footprint
</t>
    </r>
    <r>
      <rPr>
        <sz val="10"/>
        <color rgb="FF46382F"/>
        <rFont val="Poppins"/>
      </rPr>
      <t>(tCO2/t feed)</t>
    </r>
  </si>
  <si>
    <t>Feeds with known carbon footprint</t>
  </si>
  <si>
    <t>Check product labelling</t>
  </si>
  <si>
    <t>Bedding</t>
  </si>
  <si>
    <t>Wood Shavings</t>
  </si>
  <si>
    <t>Check invoices from suppliiers</t>
  </si>
  <si>
    <t>Wood Sawdust</t>
  </si>
  <si>
    <t>Sea sand</t>
  </si>
  <si>
    <t>Paper</t>
  </si>
  <si>
    <t>Fuels</t>
  </si>
  <si>
    <t>Emissions from the use of fuels, electricity, travelling and contractors. These include scope 1 (direct) and scopes 2 &amp; 3 (indirect – such as processing and transport) emissions</t>
  </si>
  <si>
    <t>If calculating Distribution then include it separately</t>
  </si>
  <si>
    <t>Description</t>
  </si>
  <si>
    <t>Units</t>
  </si>
  <si>
    <t>Annual Usage</t>
  </si>
  <si>
    <t>Liquid fuels</t>
  </si>
  <si>
    <t>Emissions from the use of liquid fuels, including diesel, petrol, heating oil, lubricants and biofuel.</t>
  </si>
  <si>
    <t>Diesel</t>
  </si>
  <si>
    <t>Red (gas oil)</t>
  </si>
  <si>
    <t>Litres</t>
  </si>
  <si>
    <t>Road</t>
  </si>
  <si>
    <t>Biodiesel (used cooking oil)</t>
  </si>
  <si>
    <t>Biodiesel (hydrogenated vegetable oil)</t>
  </si>
  <si>
    <t>Petrol</t>
  </si>
  <si>
    <t>Heating oil</t>
  </si>
  <si>
    <t>Lubricant oil</t>
  </si>
  <si>
    <t>AdBlue</t>
  </si>
  <si>
    <t>litres</t>
  </si>
  <si>
    <t>Electricity</t>
  </si>
  <si>
    <t>Emissions from the use of electricity, including renewable tariffs, and export from on-farm renewables installed.</t>
  </si>
  <si>
    <t>Tariff</t>
  </si>
  <si>
    <t>Average</t>
  </si>
  <si>
    <t>Use this general one if you do not know the renewables percentage</t>
  </si>
  <si>
    <t>% renewables</t>
  </si>
  <si>
    <t>% renewables in tariff</t>
  </si>
  <si>
    <t>Use this one when you do know the % renewables in the tariff</t>
  </si>
  <si>
    <t>Off-grid (renewable)</t>
  </si>
  <si>
    <t>Read meter(s)</t>
  </si>
  <si>
    <t>Electricity exported to grid</t>
  </si>
  <si>
    <t>On farm renewables</t>
  </si>
  <si>
    <t>Check export meter. This cannot be used to offset under the GHG protocol so is included for record-keeping only and does not contibute to carbon balance</t>
  </si>
  <si>
    <t>Gas fuels</t>
  </si>
  <si>
    <t>Emissions from the use of gas fuels, including propane, butane, LPG, natural gas, CNG and biogas.</t>
  </si>
  <si>
    <t>Butane</t>
  </si>
  <si>
    <t>Propane</t>
  </si>
  <si>
    <t>Natural Gas</t>
  </si>
  <si>
    <t>m3</t>
  </si>
  <si>
    <t>LPG</t>
  </si>
  <si>
    <t>Biogas</t>
  </si>
  <si>
    <t>Off grid (from AD plant)</t>
  </si>
  <si>
    <t>Gas exported to grid</t>
  </si>
  <si>
    <t>From AD plant</t>
  </si>
  <si>
    <t>Solid fuels</t>
  </si>
  <si>
    <t>Emissions from the use of solid fuels, including wood, coal, and from bonfires</t>
  </si>
  <si>
    <t xml:space="preserve">Wood  </t>
  </si>
  <si>
    <t>Logs</t>
  </si>
  <si>
    <t>Wood chips</t>
  </si>
  <si>
    <t>Wood pellets</t>
  </si>
  <si>
    <t>Coal (domestic)</t>
  </si>
  <si>
    <t>Bonfires</t>
  </si>
  <si>
    <t>kg wood burnt</t>
  </si>
  <si>
    <t>Bonfires release carbon! Estimate the amount of wood on the bonfire pile(s)</t>
  </si>
  <si>
    <t>Contractors</t>
  </si>
  <si>
    <t>Emissions from the use of contractors for field operations</t>
  </si>
  <si>
    <t>Contractor Fuel Use</t>
  </si>
  <si>
    <t>Red diesel</t>
  </si>
  <si>
    <t>If you know the fuel used by the contractor, enter it here</t>
  </si>
  <si>
    <t>No of passes</t>
  </si>
  <si>
    <t>Quantity - Hectares</t>
  </si>
  <si>
    <t>ATV spreading</t>
  </si>
  <si>
    <t>Bale wrapper</t>
  </si>
  <si>
    <t>Baler</t>
  </si>
  <si>
    <t xml:space="preserve">Baling - Heston </t>
  </si>
  <si>
    <t>Baling - round</t>
  </si>
  <si>
    <t>Baling - small rectangular</t>
  </si>
  <si>
    <t>Conventional drilling</t>
  </si>
  <si>
    <t>Cultivator drill</t>
  </si>
  <si>
    <t>Direct drill</t>
  </si>
  <si>
    <t>Discing deep</t>
  </si>
  <si>
    <t>Discing shallow</t>
  </si>
  <si>
    <t>Flat lifting</t>
  </si>
  <si>
    <t>Forage harvester</t>
  </si>
  <si>
    <t>Hay tedder</t>
  </si>
  <si>
    <t>Liquid fertiliser spreading</t>
  </si>
  <si>
    <t>Min till cultivator</t>
  </si>
  <si>
    <t>Mole ploughing</t>
  </si>
  <si>
    <t>Mouldboard plough</t>
  </si>
  <si>
    <t>Mower</t>
  </si>
  <si>
    <t>Muck spreading</t>
  </si>
  <si>
    <t>Power harrow drill</t>
  </si>
  <si>
    <t>Power harrowing</t>
  </si>
  <si>
    <t>Pressing</t>
  </si>
  <si>
    <t>Rolling</t>
  </si>
  <si>
    <t>Silage trailer / carting</t>
  </si>
  <si>
    <t>Slurry spreading</t>
  </si>
  <si>
    <t>Solid fertiliser distribution</t>
  </si>
  <si>
    <t>Spraying</t>
  </si>
  <si>
    <t>Spring tine</t>
  </si>
  <si>
    <t>Stubble cultivations (light)</t>
  </si>
  <si>
    <t>Sub soiling</t>
  </si>
  <si>
    <t>Umbilical spreading</t>
  </si>
  <si>
    <t>Hay bales</t>
  </si>
  <si>
    <t>Small rectangular</t>
  </si>
  <si>
    <t>Number of bales</t>
  </si>
  <si>
    <t>Option to enter hay baling by number of bales (don't double count with hay baling by area above)</t>
  </si>
  <si>
    <t>Large round</t>
  </si>
  <si>
    <t>Heston</t>
  </si>
  <si>
    <t>Carbon Sequestration</t>
  </si>
  <si>
    <t>This section calculates the carbon sequestered (absorbed) by the plants and soils on your holding.</t>
  </si>
  <si>
    <t>While it is called sequestration, it considers land use change and cultivation of peat soils and it is therefore possible for this section to contribute emissions to the carbon balance.</t>
  </si>
  <si>
    <r>
      <rPr>
        <sz val="10"/>
        <color rgb="FF000000"/>
        <rFont val="Poppins"/>
      </rPr>
      <t xml:space="preserve">Help video for Soil Organic Matter: </t>
    </r>
    <r>
      <rPr>
        <u/>
        <sz val="10"/>
        <color rgb="FF1155CC"/>
        <rFont val="Poppins"/>
      </rPr>
      <t>https://youtu.be/e-kyFOq4XKA</t>
    </r>
  </si>
  <si>
    <t>Soil Organic Matter</t>
  </si>
  <si>
    <t>Include soil sample results from all cultivated land including orchards but not from uncultivated land or field margins.</t>
  </si>
  <si>
    <t>Field reference</t>
  </si>
  <si>
    <t>Soil Bulk density (g/cm3)</t>
  </si>
  <si>
    <t>SOM %</t>
  </si>
  <si>
    <t>If you have SOM results from at least two different years on any of your fields, record the details here. The more years’ worth of data you have the better! 
If you have a lot of samples to record, use the help sheet SOM and SOC.</t>
  </si>
  <si>
    <t>Soil Organic Matter (SOM)</t>
  </si>
  <si>
    <t>Soil Organic Carbon - Sequestration</t>
  </si>
  <si>
    <t>SOC %</t>
  </si>
  <si>
    <t>Alternatively if you have SOC results from at least two different years on any of your fields, record the details here. The more years' worth of data you have, the better!</t>
  </si>
  <si>
    <t>Soil Organic Carbon (SOC)</t>
  </si>
  <si>
    <t>Soil Organic Carbon - Stocks</t>
  </si>
  <si>
    <t>tonnes CO2/ha</t>
  </si>
  <si>
    <t>SOC stocks do not contribute to your annual carbon balance (which is based on GHG fluxes) but this is a good place to keep a record to monitor carbon stocks.</t>
  </si>
  <si>
    <t>Cultivated Peat Soils</t>
  </si>
  <si>
    <t xml:space="preserve">If you are growing on peat soils (histosols) with SOM of 20% or above, enter the number of cultivated Hectares here (in addition to any SOM measurements above). </t>
  </si>
  <si>
    <t>Peat Soils (Histosols)</t>
  </si>
  <si>
    <t>No SOM measurements</t>
  </si>
  <si>
    <t>SOM measurements carried out</t>
  </si>
  <si>
    <t>Woodland</t>
  </si>
  <si>
    <t>Species</t>
  </si>
  <si>
    <t>Age</t>
  </si>
  <si>
    <t>Species and age specific</t>
  </si>
  <si>
    <t>Woodland: detailed analysis</t>
  </si>
  <si>
    <t>Use this option instead of average if possible</t>
  </si>
  <si>
    <t>Use drop down options for species and age</t>
  </si>
  <si>
    <t>Note: use farm maps to assist</t>
  </si>
  <si>
    <t>Add rows if necessary</t>
  </si>
  <si>
    <t>Average options</t>
  </si>
  <si>
    <t xml:space="preserve">Woodland: mixed </t>
  </si>
  <si>
    <t>If using averages, select the age profile of a woodland too</t>
  </si>
  <si>
    <t>Woodland: coniferous</t>
  </si>
  <si>
    <t>Woodland: broadleaf</t>
  </si>
  <si>
    <t>Number of trees</t>
  </si>
  <si>
    <t>Average area under tree crown (m2)</t>
  </si>
  <si>
    <t>In field trees</t>
  </si>
  <si>
    <t>For single or several large trees in fields. Add more rows as required</t>
  </si>
  <si>
    <t>Hedgerows</t>
  </si>
  <si>
    <t>Average Width (m)</t>
  </si>
  <si>
    <t>Total Length (m)</t>
  </si>
  <si>
    <t>Hedgerows – managed</t>
  </si>
  <si>
    <t>Totals across the whole farm</t>
  </si>
  <si>
    <t>Hedgerows – large growth with trees</t>
  </si>
  <si>
    <t>Wetland</t>
  </si>
  <si>
    <t>Definition: land that is permanently or seasonally flooded</t>
  </si>
  <si>
    <t>Permanent peat wetland (ungrazed)</t>
  </si>
  <si>
    <t>Land use change – losses</t>
  </si>
  <si>
    <t xml:space="preserve">If you recorded SOM changes on these areas then you do not need to complete this section (it should show SOM losses). </t>
  </si>
  <si>
    <t>Woodland to pasture</t>
  </si>
  <si>
    <t>Woodland to arable</t>
  </si>
  <si>
    <t>Peat land to arable</t>
  </si>
  <si>
    <t>Wetland to arable</t>
  </si>
  <si>
    <t>Grass to arable</t>
  </si>
  <si>
    <t>Moorland to grass</t>
  </si>
  <si>
    <t>Perennial crops to arable</t>
  </si>
  <si>
    <t xml:space="preserve">Degraded wetland habitat </t>
  </si>
  <si>
    <t>Habitats</t>
  </si>
  <si>
    <t>If you recorded SOM changes on these areas then you do not need to complete this section. Avoid double counting. 
Categories are based on Countryside Stewardship Scheme codes.</t>
  </si>
  <si>
    <t>Proxy values for changes in habitat</t>
  </si>
  <si>
    <t>Arable to unfertilised grassland (HJ3)</t>
  </si>
  <si>
    <t>Hedgerow margins (OB2)</t>
  </si>
  <si>
    <r>
      <rPr>
        <sz val="10"/>
        <color rgb="FF000000"/>
        <rFont val="Poppins"/>
      </rPr>
      <t xml:space="preserve">Arable to </t>
    </r>
    <r>
      <rPr>
        <sz val="10"/>
        <color rgb="FF000000"/>
        <rFont val="Poppins"/>
      </rPr>
      <t>Floristically enhanced grass margin (HE10)</t>
    </r>
  </si>
  <si>
    <r>
      <rPr>
        <sz val="10"/>
        <color rgb="FF000000"/>
        <rFont val="Poppins"/>
      </rPr>
      <t xml:space="preserve">Arable to </t>
    </r>
    <r>
      <rPr>
        <sz val="10"/>
        <color rgb="FF000000"/>
        <rFont val="Poppins"/>
      </rPr>
      <t>Grass buffer strip (EE3/OE3)</t>
    </r>
  </si>
  <si>
    <r>
      <rPr>
        <sz val="10"/>
        <color rgb="FF000000"/>
        <rFont val="Poppins"/>
      </rPr>
      <t xml:space="preserve">Arable to </t>
    </r>
    <r>
      <rPr>
        <sz val="10"/>
        <color rgb="FF000000"/>
        <rFont val="Poppins"/>
      </rPr>
      <t>Beetle banks (OHF7)</t>
    </r>
  </si>
  <si>
    <r>
      <rPr>
        <sz val="10"/>
        <color rgb="FF000000"/>
        <rFont val="Poppins"/>
      </rPr>
      <t xml:space="preserve">Rough permanent grasslant to </t>
    </r>
    <r>
      <rPr>
        <sz val="10"/>
        <color rgb="FF000000"/>
        <rFont val="Poppins"/>
      </rPr>
      <t>Wood pasture and parkland (HC13)</t>
    </r>
  </si>
  <si>
    <t>Rough permanent grassland</t>
  </si>
  <si>
    <r>
      <rPr>
        <sz val="10"/>
        <color rgb="FF000000"/>
        <rFont val="Poppins"/>
      </rPr>
      <t xml:space="preserve">Rough Permanent grassland to </t>
    </r>
    <r>
      <rPr>
        <sz val="10"/>
        <color rgb="FF000000"/>
        <rFont val="Poppins"/>
      </rPr>
      <t>Rough grazing for birds (HL8)</t>
    </r>
  </si>
  <si>
    <r>
      <rPr>
        <sz val="10"/>
        <color rgb="FF000000"/>
        <rFont val="Poppins"/>
      </rPr>
      <t xml:space="preserve">Rough Permanent Grassland to </t>
    </r>
    <r>
      <rPr>
        <sz val="10"/>
        <color rgb="FF000000"/>
        <rFont val="Poppins"/>
      </rPr>
      <t>Scrub areas (HC17)</t>
    </r>
  </si>
  <si>
    <t>Uncultivated Peatland Soils</t>
  </si>
  <si>
    <r>
      <rPr>
        <sz val="10"/>
        <color rgb="FF46382F"/>
        <rFont val="Poppins"/>
      </rPr>
      <t xml:space="preserve">If you currently manage peatland soils, enter the current state of that peatland with reference to the </t>
    </r>
    <r>
      <rPr>
        <u/>
        <sz val="10"/>
        <color rgb="FF1155CC"/>
        <rFont val="Poppins"/>
      </rPr>
      <t xml:space="preserve">Peatland Carbon Code </t>
    </r>
    <r>
      <rPr>
        <sz val="10"/>
        <color rgb="FF46382F"/>
        <rFont val="Poppins"/>
      </rPr>
      <t>- in subsequent years, track the change in peatland state to understand the change in carbon emissions</t>
    </r>
  </si>
  <si>
    <t>Near Natural Peatland</t>
  </si>
  <si>
    <t>Drained Peatland</t>
  </si>
  <si>
    <t>Modified Peatland</t>
  </si>
  <si>
    <t>Actively Eroding Peatland</t>
  </si>
  <si>
    <t>Countryside Stewardship</t>
  </si>
  <si>
    <t>Proxy values for fluxes from habitats by CSS scheme</t>
  </si>
  <si>
    <t>Countryside Stewardship Scheme</t>
  </si>
  <si>
    <t>Baseline</t>
  </si>
  <si>
    <t>If you recorded these areas under any of the categories above, then you do not need to complete this section. Avoid double counting.
Use the dropdowns to select from the schemes and baselines, then enter the number of hectares under that management.</t>
  </si>
  <si>
    <t xml:space="preserve">This will calculate the embodied energy in a range of materials that may be used on farms, including aggregates, metals and plastics. </t>
  </si>
  <si>
    <t>Capital items: for buildings, machinery and larger projects calculate through the Inventory section, which includes similar categories for materials. In Inventory all items are depreciated over 10 years.</t>
  </si>
  <si>
    <t>Area</t>
  </si>
  <si>
    <t>Material</t>
  </si>
  <si>
    <t>Annual usage</t>
  </si>
  <si>
    <t>Aggregates</t>
  </si>
  <si>
    <t xml:space="preserve">This calculates the emissions from production and processing of aggregates, including those used for roads and tracks, concrete, cement, stone and clay products. </t>
  </si>
  <si>
    <t>Roads &amp; tracks</t>
  </si>
  <si>
    <t>Concrete road</t>
  </si>
  <si>
    <t>by area</t>
  </si>
  <si>
    <t>Asphalt / Tarmac</t>
  </si>
  <si>
    <t>by weight</t>
  </si>
  <si>
    <t>(5% binder content)</t>
  </si>
  <si>
    <t>by volume</t>
  </si>
  <si>
    <t>Recycled Asphalt Plannings</t>
  </si>
  <si>
    <t>Aggregate</t>
  </si>
  <si>
    <t>Gravel</t>
  </si>
  <si>
    <t>Concrete</t>
  </si>
  <si>
    <t>General</t>
  </si>
  <si>
    <t>Cement:sand:aggregate ratio 1:1:2</t>
  </si>
  <si>
    <t xml:space="preserve">Cement:sand:aggregate ratio 1:1.5:3 </t>
  </si>
  <si>
    <t xml:space="preserve">Cement:sand:aggregate ratio 1:2:4 </t>
  </si>
  <si>
    <t>Cement:sand:aggregate ratio 1:3:6</t>
  </si>
  <si>
    <t xml:space="preserve">Readymix </t>
  </si>
  <si>
    <t>Reinforced RC 35/45 (CEM 1)</t>
  </si>
  <si>
    <t>Reinforced RC 40/50 (CEM 1)</t>
  </si>
  <si>
    <t>Precast concrete beams &amp; columns</t>
  </si>
  <si>
    <t>Blocks</t>
  </si>
  <si>
    <t>Cement</t>
  </si>
  <si>
    <t xml:space="preserve">General </t>
  </si>
  <si>
    <t>by bag</t>
  </si>
  <si>
    <t>25kg bag</t>
  </si>
  <si>
    <t>Stone</t>
  </si>
  <si>
    <t>Limestone</t>
  </si>
  <si>
    <t>Slate</t>
  </si>
  <si>
    <t>Granite</t>
  </si>
  <si>
    <t>Roof sheets</t>
  </si>
  <si>
    <t>Mineral</t>
  </si>
  <si>
    <t>Metal</t>
  </si>
  <si>
    <t>This calculates the emissions from production and processing of metals, including a range of steel products and other metals.</t>
  </si>
  <si>
    <t>Steel</t>
  </si>
  <si>
    <t>Section (e.g. I-beams)</t>
  </si>
  <si>
    <t>Plate</t>
  </si>
  <si>
    <t>Rebar</t>
  </si>
  <si>
    <t>100% recycled steel</t>
  </si>
  <si>
    <t xml:space="preserve">Galvanised </t>
  </si>
  <si>
    <t>Stainless</t>
  </si>
  <si>
    <t>Lead</t>
  </si>
  <si>
    <t xml:space="preserve">Copper </t>
  </si>
  <si>
    <t xml:space="preserve">Pipe </t>
  </si>
  <si>
    <t>Aluminium</t>
  </si>
  <si>
    <t>Wood</t>
  </si>
  <si>
    <t>This calculates the emissions from production and processing of wood, including general timber, plywood and MDF.</t>
  </si>
  <si>
    <t>Timber</t>
  </si>
  <si>
    <t>Pine/Spruce</t>
  </si>
  <si>
    <t>50 x 25mm (2"x1")</t>
  </si>
  <si>
    <t>m</t>
  </si>
  <si>
    <t>50 x 50mm (2" x 2")</t>
  </si>
  <si>
    <t>75 x 50mm (3" x 2")</t>
  </si>
  <si>
    <t>100 x 50mm (4" x 2")</t>
  </si>
  <si>
    <t>150 x 50mm (6" x 2")</t>
  </si>
  <si>
    <t>150 x 25mm (6” x 1”)</t>
  </si>
  <si>
    <t>cubic m</t>
  </si>
  <si>
    <t>Plywood</t>
  </si>
  <si>
    <t>6mm 8'x4' (2.4x1.2m) Sheet</t>
  </si>
  <si>
    <t>9mm 8'x4' (2.4x1.2m) Sheet</t>
  </si>
  <si>
    <t>12mm 8'x4' (2.4x1.2m) Sheet</t>
  </si>
  <si>
    <t>18mm 8'x4' (2.4x1.2m) Sheet</t>
  </si>
  <si>
    <t>25mm 8'x4' (2.4x1.2m) Sheet</t>
  </si>
  <si>
    <t>MDF</t>
  </si>
  <si>
    <t>OSB</t>
  </si>
  <si>
    <t>Chipboard</t>
  </si>
  <si>
    <t>Hardwood</t>
  </si>
  <si>
    <t>Glulam</t>
  </si>
  <si>
    <t>Fencing</t>
  </si>
  <si>
    <t>This calculates the emissions from production and processing of fencing products, including wooden posts and steel wire.</t>
  </si>
  <si>
    <t>Fence Posts - Round</t>
  </si>
  <si>
    <t>Height 4' 6”</t>
  </si>
  <si>
    <t>post</t>
  </si>
  <si>
    <t>Height 5' 6”</t>
  </si>
  <si>
    <t>Height 7'</t>
  </si>
  <si>
    <t>Height 8'</t>
  </si>
  <si>
    <t>Fence Posts – half round</t>
  </si>
  <si>
    <t>Wire</t>
  </si>
  <si>
    <t>Electric fence posts</t>
  </si>
  <si>
    <t>Plastic</t>
  </si>
  <si>
    <t>by number</t>
  </si>
  <si>
    <t>number</t>
  </si>
  <si>
    <t>Complete fencing</t>
  </si>
  <si>
    <t>Barbed wire</t>
  </si>
  <si>
    <t>3 strands</t>
  </si>
  <si>
    <t>per m of fence</t>
  </si>
  <si>
    <t>Stock net</t>
  </si>
  <si>
    <t>Only</t>
  </si>
  <si>
    <t>+ 2 strands barbed wire</t>
  </si>
  <si>
    <t>+ 2 strands HT wire</t>
  </si>
  <si>
    <t>HT fence</t>
  </si>
  <si>
    <t>6 lines wire</t>
  </si>
  <si>
    <t xml:space="preserve">Posts </t>
  </si>
  <si>
    <t>Water systems</t>
  </si>
  <si>
    <t>This calculates the emissions from production of LDPE, MDPE and PVC water pipe, measured either by weight or by length.</t>
  </si>
  <si>
    <t>Pipes</t>
  </si>
  <si>
    <t>Pipe: HDPE</t>
  </si>
  <si>
    <t>Pipe: LDPE</t>
  </si>
  <si>
    <t>Pipe: PVC</t>
  </si>
  <si>
    <t>12mm Diameter</t>
  </si>
  <si>
    <t>16mm Diameter</t>
  </si>
  <si>
    <t>20mm Diameter</t>
  </si>
  <si>
    <t>25mm Diameter</t>
  </si>
  <si>
    <t>32mm Diameter</t>
  </si>
  <si>
    <t>Pipe: MDPE</t>
  </si>
  <si>
    <t>50mm Diameter</t>
  </si>
  <si>
    <t>63mm Diameter</t>
  </si>
  <si>
    <t>40mm Diameter</t>
  </si>
  <si>
    <t>75mm Diameter</t>
  </si>
  <si>
    <t>90mm Diameter</t>
  </si>
  <si>
    <t>Consumables</t>
  </si>
  <si>
    <t>This calculates the emissions from the production of a range of packaging and other common farm consumables</t>
  </si>
  <si>
    <t>Packaging</t>
  </si>
  <si>
    <t>LDPE Plastic</t>
  </si>
  <si>
    <t>Bags</t>
  </si>
  <si>
    <t>Polythene</t>
  </si>
  <si>
    <t xml:space="preserve">Boxes </t>
  </si>
  <si>
    <t>Cardboard</t>
  </si>
  <si>
    <t>Polystyrene</t>
  </si>
  <si>
    <t>Agricultural consumables</t>
  </si>
  <si>
    <t>Bale wrap</t>
  </si>
  <si>
    <t>LDPE film</t>
  </si>
  <si>
    <t>1500m x 750mm roll</t>
  </si>
  <si>
    <t>roll</t>
  </si>
  <si>
    <t>1800m x 500mm roll</t>
  </si>
  <si>
    <t>Twine</t>
  </si>
  <si>
    <t>Polypropylene</t>
  </si>
  <si>
    <t>Silage sheet</t>
  </si>
  <si>
    <t>Net wrap</t>
  </si>
  <si>
    <t xml:space="preserve">Office  </t>
  </si>
  <si>
    <t>by 500 sheets reams</t>
  </si>
  <si>
    <t>Reams</t>
  </si>
  <si>
    <t>Printed media</t>
  </si>
  <si>
    <t>Computers</t>
  </si>
  <si>
    <t>Desktop</t>
  </si>
  <si>
    <t>each</t>
  </si>
  <si>
    <t>Only for new machines</t>
  </si>
  <si>
    <t>Laptop</t>
  </si>
  <si>
    <t>Tyres</t>
  </si>
  <si>
    <t>Rubber</t>
  </si>
  <si>
    <t>Weight</t>
  </si>
  <si>
    <t>Water &amp; Sewage</t>
  </si>
  <si>
    <t>The embodied energy in supply and treatment of water in mains systems</t>
  </si>
  <si>
    <t>Mains water</t>
  </si>
  <si>
    <t>Water</t>
  </si>
  <si>
    <t>Mains sewage treatment</t>
  </si>
  <si>
    <t>Water (non-mains)</t>
  </si>
  <si>
    <t>This is only to record the amount of water used on the farm. Any energy used for pumping water is captured under Fuels</t>
  </si>
  <si>
    <t xml:space="preserve">This calculates capital items which are considered to depreciate thier carbon over 10 years. </t>
  </si>
  <si>
    <t>Constructions and custom projects can be built up from a range of items using "custom" and then entering items as per the "materials" tab</t>
  </si>
  <si>
    <t>Title</t>
  </si>
  <si>
    <t>Year bought new or built</t>
  </si>
  <si>
    <t>Road vehicles</t>
  </si>
  <si>
    <t>£</t>
  </si>
  <si>
    <t>Cars &amp; vans</t>
  </si>
  <si>
    <t>Amount spent (new vehicle)</t>
  </si>
  <si>
    <t>e.g. small delivery van (YS20 123)</t>
  </si>
  <si>
    <t>30 000</t>
  </si>
  <si>
    <t>2020</t>
  </si>
  <si>
    <t>e.g. Delivery van 1 - £30, 000 - 2020</t>
  </si>
  <si>
    <t>Enter the year the item was purchased when brand new. If secondhand, please enter the year it was originally built and first sold</t>
  </si>
  <si>
    <t>Farm Machinery</t>
  </si>
  <si>
    <t>Horse power</t>
  </si>
  <si>
    <t>Tractors</t>
  </si>
  <si>
    <t>by engine size</t>
  </si>
  <si>
    <t>e.g. NH 24hp compact (blue)</t>
  </si>
  <si>
    <t>2018</t>
  </si>
  <si>
    <t>e.g. Tractor 1 - 508HP - 2019
Enter the year the item was purchased when brand new. If secondhand, please enter the year it was originally built and first sold</t>
  </si>
  <si>
    <t>Fore end loader</t>
  </si>
  <si>
    <t>Sprayer</t>
  </si>
  <si>
    <t>(Self propelled)</t>
  </si>
  <si>
    <t>Tonnes</t>
  </si>
  <si>
    <t>Forklift Truck</t>
  </si>
  <si>
    <t>by carrying capacity</t>
  </si>
  <si>
    <t>quantity</t>
  </si>
  <si>
    <t>Diesel Generator -110kVA</t>
  </si>
  <si>
    <t>by quantity</t>
  </si>
  <si>
    <t>Implements</t>
  </si>
  <si>
    <t xml:space="preserve">Metal  </t>
  </si>
  <si>
    <t>Agricultural buildings</t>
  </si>
  <si>
    <t>Agricultural builidings</t>
  </si>
  <si>
    <t>Custom build</t>
  </si>
  <si>
    <t>e.g. Top field shed 20 x 5m</t>
  </si>
  <si>
    <t>2015</t>
  </si>
  <si>
    <t>Standard construction – steel frame, concrete floor, roof sheets and timber sides. For example, 2017 shed, 25m x 10m (250m2).</t>
  </si>
  <si>
    <t>e.g. Long barn 30 x 5m</t>
  </si>
  <si>
    <t>Add extra rows for multiple buildings/ projects.</t>
  </si>
  <si>
    <t>Custom</t>
  </si>
  <si>
    <t xml:space="preserve">For custom build projects and constructions, please enter the details above and then compile a list of materials from the materials tab which can be entered into the Calculator as items associated with the custom project (as an inventory item). See the tutorial video at https://youtu.be/3rWsT6NiKOw </t>
  </si>
  <si>
    <t>For example: "Livestock shed: 2020" is the project. Materials list includes: Concrete (general) 50 tonnes; Steel (galvanised) 5 tonnes; Timber (general) 15 tonnes; Roof sheets 2 tonnes.</t>
  </si>
  <si>
    <t>Project title</t>
  </si>
  <si>
    <t>Quantity</t>
  </si>
  <si>
    <t>e.g. Livestock shed (bottom field)</t>
  </si>
  <si>
    <t>Concrete, Cement:sand:aggregate ratio 1:2:4 , by weight, (t)</t>
  </si>
  <si>
    <t>Steel, Galvanised , by weight, (t)</t>
  </si>
  <si>
    <t>Timber, General, by weight, (t)</t>
  </si>
  <si>
    <t>Roof sheets, Mineral, by weight, (t)</t>
  </si>
  <si>
    <t>Add extra rows for extra materials and for multiple buildings/ projects.</t>
  </si>
  <si>
    <t xml:space="preserve">This section takes account of all the CO2 emissions associated with the production and application of agro chemicals </t>
  </si>
  <si>
    <t>Type</t>
  </si>
  <si>
    <t>Region of manufacture</t>
  </si>
  <si>
    <t>Fertiliser</t>
  </si>
  <si>
    <t>Ammonium Nitrate</t>
  </si>
  <si>
    <t>34.5% N</t>
  </si>
  <si>
    <t>Quantity of product used annually.
Check invoices from suppliers.
Region of manufacture alters carbon footprint.</t>
  </si>
  <si>
    <t>Calcium Ammonium Nitrate</t>
  </si>
  <si>
    <t>27% N</t>
  </si>
  <si>
    <t>Ammonium nitrosulphate</t>
  </si>
  <si>
    <t>26%N 14%S</t>
  </si>
  <si>
    <t>Calcium Nitrate</t>
  </si>
  <si>
    <t>15.5% N</t>
  </si>
  <si>
    <t>Ammonium Sulphate</t>
  </si>
  <si>
    <t>21%N, 24%S</t>
  </si>
  <si>
    <t>Ammonium Phosphate</t>
  </si>
  <si>
    <t>18%N, 46%P2O5</t>
  </si>
  <si>
    <t>Urea</t>
  </si>
  <si>
    <t>46%N</t>
  </si>
  <si>
    <t>Urea ammonium nitrate</t>
  </si>
  <si>
    <t>30%N</t>
  </si>
  <si>
    <t>NPK 15-15-15</t>
  </si>
  <si>
    <t>15%N, 15% P2O5 15%K2O</t>
  </si>
  <si>
    <t>Triple super phosphate</t>
  </si>
  <si>
    <t>48%P2O5</t>
  </si>
  <si>
    <t>Muriate of Potash</t>
  </si>
  <si>
    <t>60%K2O</t>
  </si>
  <si>
    <t>Super phosphate</t>
  </si>
  <si>
    <t>21% P2O5</t>
  </si>
  <si>
    <t>Specific</t>
  </si>
  <si>
    <t>Mole Valley Power blend 25-10-18</t>
  </si>
  <si>
    <t>(N:P:K)</t>
  </si>
  <si>
    <t>Quantity of product used annually.
Check invoices from suppliers.</t>
  </si>
  <si>
    <t>Mole Valley Power blend 26-14-14</t>
  </si>
  <si>
    <t>Mole Valley Power blend 30-0-21</t>
  </si>
  <si>
    <t>Mole Valley Power blend 36-7-7</t>
  </si>
  <si>
    <t>Mole Valley Power blend 36-17-0</t>
  </si>
  <si>
    <t>YaraBela Extran 33.5</t>
  </si>
  <si>
    <t>33.5% N</t>
  </si>
  <si>
    <t>YaraBela Extran 27</t>
  </si>
  <si>
    <t>YaraVera</t>
  </si>
  <si>
    <t>46%N (urea)</t>
  </si>
  <si>
    <t>YaraUAN</t>
  </si>
  <si>
    <t>30%N (UAN)</t>
  </si>
  <si>
    <t>YaraLiva</t>
  </si>
  <si>
    <t xml:space="preserve">15.5% N </t>
  </si>
  <si>
    <t>YaraMila</t>
  </si>
  <si>
    <t>CF Nitram</t>
  </si>
  <si>
    <t>CF Double Top</t>
  </si>
  <si>
    <t>27% N, 30% SO3</t>
  </si>
  <si>
    <t>CF Single Top</t>
  </si>
  <si>
    <t>27% N, 12% SO3</t>
  </si>
  <si>
    <t>CF NK Sulphur</t>
  </si>
  <si>
    <t>27% N, 6% K2O, 6% SO3</t>
  </si>
  <si>
    <t>CF KayNitro Sulphur</t>
  </si>
  <si>
    <t>25% N, 13% K2O, 7% SO3</t>
  </si>
  <si>
    <t>CF CropMaster Sulphur</t>
  </si>
  <si>
    <t>27% N, 4% P2O5, 4% K2O, 7% SO3</t>
  </si>
  <si>
    <t>CF MultiCut Sulphur</t>
  </si>
  <si>
    <t>23% N, 4% P2O5, 13% K2O, 7% SO3</t>
  </si>
  <si>
    <t>CF Heartland Sulphur</t>
  </si>
  <si>
    <t>24% N, 8% P2O5, 8% K2O, 8% SO3</t>
  </si>
  <si>
    <t>CF PremierCut Sulphur</t>
  </si>
  <si>
    <t>20% N, 8% P2O5, 12% K2O, 7% SO3</t>
  </si>
  <si>
    <t>CF Swardsman</t>
  </si>
  <si>
    <t>25% N, 5% P2O5, 5% K2O</t>
  </si>
  <si>
    <t>CF Twenty Ten Ten</t>
  </si>
  <si>
    <t>20% N, 10% P2O5, 10% K2O</t>
  </si>
  <si>
    <t>Kalfos</t>
  </si>
  <si>
    <t>Origin CAN</t>
  </si>
  <si>
    <t>Origin 14-14-21 + 7SO3 + 0.02B</t>
  </si>
  <si>
    <t>14% N, 14% P2O5, 21% K + 7% SO3 + 0.02% B</t>
  </si>
  <si>
    <t>Origin 16-16-16 + 7SO3 + 0.02B</t>
  </si>
  <si>
    <t>16% N, 16% P2O5, 16% K + 7% SO3 + 0.02% B</t>
  </si>
  <si>
    <t>Origin 10-10-20 + 7SO3 + 0.02B</t>
  </si>
  <si>
    <t>10% N, 10% P2O5, 20% K + 7% SO3 + 0.02% B</t>
  </si>
  <si>
    <t>Fertiliser Blends</t>
  </si>
  <si>
    <t>Custom Blends</t>
  </si>
  <si>
    <t>% N 
(as Ammonium nitrate)</t>
  </si>
  <si>
    <t>% N 
(as Urea)</t>
  </si>
  <si>
    <t>% P (Phosphate)</t>
  </si>
  <si>
    <t>% K 
(Potash)</t>
  </si>
  <si>
    <t>Tonnes of product</t>
  </si>
  <si>
    <t>Quantity of product used and % of each element</t>
  </si>
  <si>
    <t>Specific fertiliser – known footprint</t>
  </si>
  <si>
    <r>
      <rPr>
        <b/>
        <sz val="10"/>
        <color rgb="FF000000"/>
        <rFont val="Poppins"/>
      </rPr>
      <t xml:space="preserve">Nitrogen Content
</t>
    </r>
    <r>
      <rPr>
        <b/>
        <sz val="10"/>
        <color rgb="FF000000"/>
        <rFont val="Poppins"/>
      </rPr>
      <t>(kg N / kg input)</t>
    </r>
  </si>
  <si>
    <r>
      <rPr>
        <b/>
        <sz val="10"/>
        <color rgb="FF000000"/>
        <rFont val="Poppins"/>
      </rPr>
      <t xml:space="preserve">Known Footprint
</t>
    </r>
    <r>
      <rPr>
        <b/>
        <sz val="10"/>
        <color rgb="FF000000"/>
        <rFont val="Poppins"/>
      </rPr>
      <t>(kgCO2e/kg)</t>
    </r>
  </si>
  <si>
    <t>Direct entry</t>
  </si>
  <si>
    <t>Use this option if your fertiliser shows the specific carbon footprint on the label.</t>
  </si>
  <si>
    <t>Sprays - Generic</t>
  </si>
  <si>
    <t>Generic sprays</t>
  </si>
  <si>
    <t>Fungicide</t>
  </si>
  <si>
    <t>kg of active ingredient</t>
  </si>
  <si>
    <t>Growth Regulator</t>
  </si>
  <si>
    <t>Herbicide</t>
  </si>
  <si>
    <t>Insecticide</t>
  </si>
  <si>
    <t>Molluscicides</t>
  </si>
  <si>
    <t>Totals from individual sprays (below)</t>
  </si>
  <si>
    <t xml:space="preserve">If you have many sprays to enter, collect your data below and the total kg active ingredient will show here for you to enter into the Calculator as a generic spray </t>
  </si>
  <si>
    <t>Sprays - Actual</t>
  </si>
  <si>
    <r>
      <rPr>
        <b/>
        <sz val="10"/>
        <color theme="1"/>
        <rFont val="Poppins"/>
      </rPr>
      <t xml:space="preserve">Quantity 
</t>
    </r>
    <r>
      <rPr>
        <sz val="10"/>
        <color theme="1"/>
        <rFont val="Poppins"/>
      </rPr>
      <t>(kg)</t>
    </r>
  </si>
  <si>
    <r>
      <rPr>
        <b/>
        <sz val="10"/>
        <color theme="1"/>
        <rFont val="Poppins"/>
      </rPr>
      <t xml:space="preserve">Quantity 
</t>
    </r>
    <r>
      <rPr>
        <sz val="10"/>
        <color theme="1"/>
        <rFont val="Poppins"/>
      </rPr>
      <t>(litres)</t>
    </r>
  </si>
  <si>
    <r>
      <rPr>
        <b/>
        <sz val="10"/>
        <color rgb="FFE9F4F3"/>
        <rFont val="Poppins"/>
      </rPr>
      <t xml:space="preserve">Active Ingredient Content
</t>
    </r>
    <r>
      <rPr>
        <sz val="10"/>
        <color rgb="FFE9F4F3"/>
        <rFont val="Poppins"/>
      </rPr>
      <t>(g/kg)</t>
    </r>
  </si>
  <si>
    <r>
      <rPr>
        <b/>
        <sz val="10"/>
        <color rgb="FFE9F4F3"/>
        <rFont val="Poppins"/>
      </rPr>
      <t xml:space="preserve">Active Ingredient Content
</t>
    </r>
    <r>
      <rPr>
        <sz val="10"/>
        <color rgb="FFE9F4F3"/>
        <rFont val="Poppins"/>
      </rPr>
      <t>(g/litre)</t>
    </r>
  </si>
  <si>
    <t>total active ingredient</t>
  </si>
  <si>
    <t xml:space="preserve">
Fungicides</t>
  </si>
  <si>
    <t>Abringo</t>
  </si>
  <si>
    <r>
      <rPr>
        <sz val="10"/>
        <color rgb="FF000000"/>
        <rFont val="Poppins"/>
      </rPr>
      <t xml:space="preserve">We have provided active ingredient contents for over 250 sprays in the current version of the Calculator based on the UK HSE Pesticides Register. Enter your quantities for specific pesticides in the white boxes on this sheet and the active ingredient content will be totalled for you above (dark green boxes). 
If you only have a small number of sprays you can enter these individually on the Calculator.
If you have a long list of sprays to add, you can add the totals (above) as generic sprays instead.
To find a spray on the list, use Ctrl + F (or Edit &gt; Find &amp; replace)
If your spray does not appear on the list, consult the packaging or safety data sheet for the active ingredient content of the product and/ or search the </t>
    </r>
    <r>
      <rPr>
        <u/>
        <sz val="10"/>
        <color rgb="FF1155CC"/>
        <rFont val="Poppins"/>
      </rPr>
      <t>UK HSE Pesticides Register</t>
    </r>
    <r>
      <rPr>
        <sz val="10"/>
        <color rgb="FF000000"/>
        <rFont val="Poppins"/>
      </rPr>
      <t xml:space="preserve"> to find the information.</t>
    </r>
  </si>
  <si>
    <t>Adexar</t>
  </si>
  <si>
    <t>Affix</t>
  </si>
  <si>
    <t>Alto elite</t>
  </si>
  <si>
    <t>Amistar</t>
  </si>
  <si>
    <t>Arizona</t>
  </si>
  <si>
    <t>Artio</t>
  </si>
  <si>
    <t>Ascra Xpro</t>
  </si>
  <si>
    <t>Aurelia</t>
  </si>
  <si>
    <t>Aviator 235 XPro</t>
  </si>
  <si>
    <t>Azoxystar</t>
  </si>
  <si>
    <t>Boogie X Pro</t>
  </si>
  <si>
    <t>Capalo</t>
  </si>
  <si>
    <t>Cebara</t>
  </si>
  <si>
    <t>Cello</t>
  </si>
  <si>
    <t>Ceratavo plus</t>
  </si>
  <si>
    <t>Chlorthalis</t>
  </si>
  <si>
    <t>Claw</t>
  </si>
  <si>
    <t>Clayton Spigot</t>
  </si>
  <si>
    <t>Clayton Tebucon 250 EW</t>
  </si>
  <si>
    <t>Cleancrop celeb</t>
  </si>
  <si>
    <t>Comet 200</t>
  </si>
  <si>
    <t>Consol</t>
  </si>
  <si>
    <t>Custodia</t>
  </si>
  <si>
    <t>Cyflamid</t>
  </si>
  <si>
    <t>Daconil</t>
  </si>
  <si>
    <t>Deacon</t>
  </si>
  <si>
    <t>Difcor 250 EC</t>
  </si>
  <si>
    <t>Divexo</t>
  </si>
  <si>
    <t>Eclipse</t>
  </si>
  <si>
    <t>Elatus Era</t>
  </si>
  <si>
    <t>Elatus Plus</t>
  </si>
  <si>
    <t>Epic</t>
  </si>
  <si>
    <t>Ergon</t>
  </si>
  <si>
    <t>Escolta</t>
  </si>
  <si>
    <t>Esker</t>
  </si>
  <si>
    <t>Euskatel</t>
  </si>
  <si>
    <t>Fandango</t>
  </si>
  <si>
    <t>Filan</t>
  </si>
  <si>
    <t>Firefly</t>
  </si>
  <si>
    <t>Flinch</t>
  </si>
  <si>
    <t>Haven</t>
  </si>
  <si>
    <t>Helix</t>
  </si>
  <si>
    <t>Imtrex</t>
  </si>
  <si>
    <t>Inception Xpro</t>
  </si>
  <si>
    <t>Iodus</t>
  </si>
  <si>
    <t>Jager</t>
  </si>
  <si>
    <t>Jaunt</t>
  </si>
  <si>
    <t>Jenton</t>
  </si>
  <si>
    <t>Justice</t>
  </si>
  <si>
    <t>Kayak</t>
  </si>
  <si>
    <t>Kestrel</t>
  </si>
  <si>
    <t>Legate</t>
  </si>
  <si>
    <t>Legend</t>
  </si>
  <si>
    <t>Lentyma XE</t>
  </si>
  <si>
    <t>Lenvyor Duo</t>
  </si>
  <si>
    <t>Lizard</t>
  </si>
  <si>
    <t>Mirador Extra</t>
  </si>
  <si>
    <t>Mobius</t>
  </si>
  <si>
    <t>Mohawk CS</t>
  </si>
  <si>
    <t>Myresa</t>
  </si>
  <si>
    <t>Pecari 250EC</t>
  </si>
  <si>
    <t>Pecari 300EC</t>
  </si>
  <si>
    <t>Pentangle</t>
  </si>
  <si>
    <t>Phoenix</t>
  </si>
  <si>
    <t>Priaxor EC</t>
  </si>
  <si>
    <t>Princess</t>
  </si>
  <si>
    <t>Proline 275</t>
  </si>
  <si>
    <t>Pronto</t>
  </si>
  <si>
    <t>Propel Xpro</t>
  </si>
  <si>
    <t>Prosaro</t>
  </si>
  <si>
    <t>Recital</t>
  </si>
  <si>
    <t>Retengo 200</t>
  </si>
  <si>
    <t>Revystar XE</t>
  </si>
  <si>
    <t>Rylox</t>
  </si>
  <si>
    <t>Sakura</t>
  </si>
  <si>
    <t>SAN703</t>
  </si>
  <si>
    <t>Seraphin</t>
  </si>
  <si>
    <t>Signum</t>
  </si>
  <si>
    <t>Siltra Xpro</t>
  </si>
  <si>
    <t>Soleil</t>
  </si>
  <si>
    <t>Sunorg Pro</t>
  </si>
  <si>
    <t>Swift SC</t>
  </si>
  <si>
    <t>Talius</t>
  </si>
  <si>
    <t>Tebucur 250</t>
  </si>
  <si>
    <t>Thiopron</t>
  </si>
  <si>
    <t>Toledo</t>
  </si>
  <si>
    <t>Toprex</t>
  </si>
  <si>
    <t>Toscana</t>
  </si>
  <si>
    <t>Ultraline</t>
  </si>
  <si>
    <t>Variano XPro</t>
  </si>
  <si>
    <t>Velogy Plus</t>
  </si>
  <si>
    <t>Vesuvius green</t>
  </si>
  <si>
    <t>Zoxis</t>
  </si>
  <si>
    <r>
      <rPr>
        <b/>
        <sz val="10"/>
        <color theme="1"/>
        <rFont val="Poppins"/>
      </rPr>
      <t xml:space="preserve">Quantity 
</t>
    </r>
    <r>
      <rPr>
        <sz val="10"/>
        <color theme="1"/>
        <rFont val="Poppins"/>
      </rPr>
      <t>(kg)</t>
    </r>
  </si>
  <si>
    <r>
      <rPr>
        <b/>
        <sz val="10"/>
        <color theme="1"/>
        <rFont val="Poppins"/>
      </rPr>
      <t xml:space="preserve">Quantity 
</t>
    </r>
    <r>
      <rPr>
        <sz val="10"/>
        <color theme="1"/>
        <rFont val="Poppins"/>
      </rPr>
      <t>(litres)</t>
    </r>
  </si>
  <si>
    <r>
      <rPr>
        <b/>
        <sz val="10"/>
        <color rgb="FFE9F4F3"/>
        <rFont val="Poppins"/>
      </rPr>
      <t xml:space="preserve">Active Ingredient Content
</t>
    </r>
    <r>
      <rPr>
        <sz val="10"/>
        <color rgb="FFE9F4F3"/>
        <rFont val="Poppins"/>
      </rPr>
      <t>(g/kg)</t>
    </r>
  </si>
  <si>
    <r>
      <rPr>
        <b/>
        <sz val="10"/>
        <color rgb="FFE9F4F3"/>
        <rFont val="Poppins"/>
      </rPr>
      <t xml:space="preserve">Active Ingredient Content
</t>
    </r>
    <r>
      <rPr>
        <sz val="10"/>
        <color rgb="FFE9F4F3"/>
        <rFont val="Poppins"/>
      </rPr>
      <t>(g/litre)</t>
    </r>
  </si>
  <si>
    <r>
      <rPr>
        <sz val="10"/>
        <color theme="1"/>
        <rFont val="Poppins"/>
      </rPr>
      <t xml:space="preserve">
</t>
    </r>
    <r>
      <rPr>
        <sz val="10"/>
        <color theme="1"/>
        <rFont val="Poppins"/>
      </rPr>
      <t>Herbicides</t>
    </r>
  </si>
  <si>
    <t>Ally max SX</t>
  </si>
  <si>
    <t>Anthem</t>
  </si>
  <si>
    <t>Arbiter</t>
  </si>
  <si>
    <t>Argosy</t>
  </si>
  <si>
    <t>Astrokerb</t>
  </si>
  <si>
    <t>Avadex Excel 15G</t>
  </si>
  <si>
    <t>Avadex Factor</t>
  </si>
  <si>
    <t>Avocet</t>
  </si>
  <si>
    <t>Axial One</t>
  </si>
  <si>
    <t>Axial Pro</t>
  </si>
  <si>
    <t>Azural</t>
  </si>
  <si>
    <t>Banastar</t>
  </si>
  <si>
    <t>Barclay propyz</t>
  </si>
  <si>
    <t>Bassagran SG</t>
  </si>
  <si>
    <t>Belkar</t>
  </si>
  <si>
    <t>Benta 480 SL</t>
  </si>
  <si>
    <t>Betanal Tandem</t>
  </si>
  <si>
    <t>Blanco</t>
  </si>
  <si>
    <t>Broadway star</t>
  </si>
  <si>
    <t>Callisto</t>
  </si>
  <si>
    <t>Centium 360 SL</t>
  </si>
  <si>
    <t>Centurion max</t>
  </si>
  <si>
    <t>Chekker</t>
  </si>
  <si>
    <t>Choriste</t>
  </si>
  <si>
    <t>Claymore</t>
  </si>
  <si>
    <t>Clayton El Nino</t>
  </si>
  <si>
    <t>Cleancrop Diode</t>
  </si>
  <si>
    <t>Cleancrop Forward</t>
  </si>
  <si>
    <t>Cleancrop Gallifrey 3</t>
  </si>
  <si>
    <t>Cleancrop Mondial</t>
  </si>
  <si>
    <t>Cleancrop Signifier</t>
  </si>
  <si>
    <t>Cleancrop Tungsten</t>
  </si>
  <si>
    <t>Cleravo</t>
  </si>
  <si>
    <t>Compitox plus</t>
  </si>
  <si>
    <t>Credit</t>
  </si>
  <si>
    <t>Crystal / Crystal S</t>
  </si>
  <si>
    <t>Debut</t>
  </si>
  <si>
    <t>Dow shield 400</t>
  </si>
  <si>
    <t>Duplosan Kv</t>
  </si>
  <si>
    <t>Duplosan Super</t>
  </si>
  <si>
    <t>Dymid</t>
  </si>
  <si>
    <t>Eagle</t>
  </si>
  <si>
    <t>Easel</t>
  </si>
  <si>
    <t>Falcon</t>
  </si>
  <si>
    <t>Fence</t>
  </si>
  <si>
    <t>Finish SX</t>
  </si>
  <si>
    <t>Firestarter</t>
  </si>
  <si>
    <t>Foxtrot</t>
  </si>
  <si>
    <t>Fusilade Forte</t>
  </si>
  <si>
    <t>Fusilade Max</t>
  </si>
  <si>
    <t>Gallup Hi-Aktiv Amenity</t>
  </si>
  <si>
    <t>Gallup XL</t>
  </si>
  <si>
    <t>Giddo</t>
  </si>
  <si>
    <t>Goltix 70 SC</t>
  </si>
  <si>
    <t>Grazon Pro</t>
  </si>
  <si>
    <t>Hatra</t>
  </si>
  <si>
    <t>Headland Saxon</t>
  </si>
  <si>
    <t>Herold</t>
  </si>
  <si>
    <t>Horus</t>
  </si>
  <si>
    <t>Hurler</t>
  </si>
  <si>
    <t>Hurricane SC</t>
  </si>
  <si>
    <t>Inka SX</t>
  </si>
  <si>
    <t>Isolator</t>
  </si>
  <si>
    <t>Jubilee SX</t>
  </si>
  <si>
    <t>Katamaran Turbo</t>
  </si>
  <si>
    <t>Kerb Flo</t>
  </si>
  <si>
    <t>Kerb Flo 500</t>
  </si>
  <si>
    <t>Korvetto</t>
  </si>
  <si>
    <t>Kyleo</t>
  </si>
  <si>
    <t>Laser</t>
  </si>
  <si>
    <t>Lenazar Flo 500 FC</t>
  </si>
  <si>
    <t>Lens</t>
  </si>
  <si>
    <t>Leystar</t>
  </si>
  <si>
    <t>Liberator</t>
  </si>
  <si>
    <t>Lorate</t>
  </si>
  <si>
    <t>Master Gly</t>
  </si>
  <si>
    <t>Minstrel</t>
  </si>
  <si>
    <t>Mircam plus</t>
  </si>
  <si>
    <t>Monitor</t>
  </si>
  <si>
    <t>Most micro</t>
  </si>
  <si>
    <t>Nautius</t>
  </si>
  <si>
    <t xml:space="preserve">Nevada </t>
  </si>
  <si>
    <t>Niantic</t>
  </si>
  <si>
    <t>Nirvana</t>
  </si>
  <si>
    <t>Nuron</t>
  </si>
  <si>
    <t>Octavian Met</t>
  </si>
  <si>
    <t>Optica</t>
  </si>
  <si>
    <t>Orient</t>
  </si>
  <si>
    <t>Oskar</t>
  </si>
  <si>
    <t>Othello</t>
  </si>
  <si>
    <t>Ovation</t>
  </si>
  <si>
    <t>Pacifica plus</t>
  </si>
  <si>
    <t>Palio</t>
  </si>
  <si>
    <t>Panarex</t>
  </si>
  <si>
    <t>Paramount</t>
  </si>
  <si>
    <t>Paramount Max</t>
  </si>
  <si>
    <t>Pilot Ultra</t>
  </si>
  <si>
    <t>Pixxaro EC</t>
  </si>
  <si>
    <t>Pontos</t>
  </si>
  <si>
    <t>Presite SX</t>
  </si>
  <si>
    <t>Proclus</t>
  </si>
  <si>
    <t>Proverb</t>
  </si>
  <si>
    <t>Ralos</t>
  </si>
  <si>
    <t>Rango</t>
  </si>
  <si>
    <t>Reglone</t>
  </si>
  <si>
    <t>Rodeo</t>
  </si>
  <si>
    <t>Rosate 360 TF</t>
  </si>
  <si>
    <t>Safari Lite WSB</t>
  </si>
  <si>
    <t>Salsa</t>
  </si>
  <si>
    <t>Samurai</t>
  </si>
  <si>
    <t>Savvy Premium</t>
  </si>
  <si>
    <t>Saxon</t>
  </si>
  <si>
    <t>Scorpion</t>
  </si>
  <si>
    <t>Select prime</t>
  </si>
  <si>
    <t>Shiro</t>
  </si>
  <si>
    <t>Shogun</t>
  </si>
  <si>
    <t>Sickle</t>
  </si>
  <si>
    <t>Stallion Sycn TEC</t>
  </si>
  <si>
    <t>Starane Hi-Load HL</t>
  </si>
  <si>
    <t>Starane XL</t>
  </si>
  <si>
    <t>Starfire</t>
  </si>
  <si>
    <t>Strada</t>
  </si>
  <si>
    <t>Sultan 50 SC</t>
  </si>
  <si>
    <t>Sumir</t>
  </si>
  <si>
    <t>Sunfire</t>
  </si>
  <si>
    <t>Sword</t>
  </si>
  <si>
    <t>Target Flo</t>
  </si>
  <si>
    <t>Topsail</t>
  </si>
  <si>
    <t>Touchdown Quattro</t>
  </si>
  <si>
    <t>Traton SX</t>
  </si>
  <si>
    <t>Triumph CS</t>
  </si>
  <si>
    <t>Tropotox</t>
  </si>
  <si>
    <t>Vivendi 200</t>
  </si>
  <si>
    <t>Wicket</t>
  </si>
  <si>
    <r>
      <rPr>
        <b/>
        <sz val="10"/>
        <color theme="1"/>
        <rFont val="Poppins"/>
      </rPr>
      <t xml:space="preserve">Quantity 
</t>
    </r>
    <r>
      <rPr>
        <sz val="10"/>
        <color theme="1"/>
        <rFont val="Poppins"/>
      </rPr>
      <t>(kg)</t>
    </r>
  </si>
  <si>
    <r>
      <rPr>
        <b/>
        <sz val="10"/>
        <color theme="1"/>
        <rFont val="Poppins"/>
      </rPr>
      <t xml:space="preserve">Quantity 
</t>
    </r>
    <r>
      <rPr>
        <sz val="10"/>
        <color theme="1"/>
        <rFont val="Poppins"/>
      </rPr>
      <t>(litres)</t>
    </r>
  </si>
  <si>
    <r>
      <rPr>
        <b/>
        <sz val="10"/>
        <color rgb="FFE9F4F3"/>
        <rFont val="Poppins"/>
      </rPr>
      <t xml:space="preserve">Active Ingredient Content
</t>
    </r>
    <r>
      <rPr>
        <sz val="10"/>
        <color rgb="FFE9F4F3"/>
        <rFont val="Poppins"/>
      </rPr>
      <t>(g/kg)</t>
    </r>
  </si>
  <si>
    <r>
      <rPr>
        <b/>
        <sz val="10"/>
        <color rgb="FFE9F4F3"/>
        <rFont val="Poppins"/>
      </rPr>
      <t xml:space="preserve">Active Ingredient Content
</t>
    </r>
    <r>
      <rPr>
        <sz val="10"/>
        <color rgb="FFE9F4F3"/>
        <rFont val="Poppins"/>
      </rPr>
      <t>(g/litre)</t>
    </r>
  </si>
  <si>
    <r>
      <rPr>
        <sz val="10"/>
        <color theme="1"/>
        <rFont val="Poppins"/>
      </rPr>
      <t xml:space="preserve">
</t>
    </r>
    <r>
      <rPr>
        <sz val="10"/>
        <color theme="1"/>
        <rFont val="Poppins"/>
      </rPr>
      <t>Insecticides</t>
    </r>
  </si>
  <si>
    <t>Aphox</t>
  </si>
  <si>
    <t>Clean Crop Argent</t>
  </si>
  <si>
    <t>Colt 10 CS</t>
  </si>
  <si>
    <t>Hallmark Xeon</t>
  </si>
  <si>
    <t>Laidir 10CS</t>
  </si>
  <si>
    <t>Lamdastar</t>
  </si>
  <si>
    <t>Mavrik</t>
  </si>
  <si>
    <t>Ninja 5CS</t>
  </si>
  <si>
    <t>Sparviero</t>
  </si>
  <si>
    <t>Stealth</t>
  </si>
  <si>
    <t>Sumi Alpha</t>
  </si>
  <si>
    <t>Teppeki</t>
  </si>
  <si>
    <r>
      <rPr>
        <b/>
        <sz val="10"/>
        <color theme="1"/>
        <rFont val="Poppins"/>
      </rPr>
      <t xml:space="preserve">Quantity 
</t>
    </r>
    <r>
      <rPr>
        <sz val="10"/>
        <color theme="1"/>
        <rFont val="Poppins"/>
      </rPr>
      <t>(kg)</t>
    </r>
  </si>
  <si>
    <r>
      <rPr>
        <b/>
        <sz val="10"/>
        <color theme="1"/>
        <rFont val="Poppins"/>
      </rPr>
      <t xml:space="preserve">Quantity 
</t>
    </r>
    <r>
      <rPr>
        <sz val="10"/>
        <color theme="1"/>
        <rFont val="Poppins"/>
      </rPr>
      <t>(litres)</t>
    </r>
  </si>
  <si>
    <r>
      <rPr>
        <b/>
        <sz val="10"/>
        <color rgb="FFE9F4F3"/>
        <rFont val="Poppins"/>
      </rPr>
      <t xml:space="preserve">Active Ingredient Content
</t>
    </r>
    <r>
      <rPr>
        <sz val="10"/>
        <color rgb="FFE9F4F3"/>
        <rFont val="Poppins"/>
      </rPr>
      <t>(g/kg)</t>
    </r>
  </si>
  <si>
    <r>
      <rPr>
        <b/>
        <sz val="10"/>
        <color rgb="FFE9F4F3"/>
        <rFont val="Poppins"/>
      </rPr>
      <t xml:space="preserve">Active Ingredient Content
</t>
    </r>
    <r>
      <rPr>
        <sz val="10"/>
        <color rgb="FFE9F4F3"/>
        <rFont val="Poppins"/>
      </rPr>
      <t>(g/litre)</t>
    </r>
  </si>
  <si>
    <t xml:space="preserve">
Growth Regulators</t>
  </si>
  <si>
    <t>3C Chlormequat 750</t>
  </si>
  <si>
    <t>Adjust</t>
  </si>
  <si>
    <t>Barleyquat B</t>
  </si>
  <si>
    <t>Canopy</t>
  </si>
  <si>
    <t>Caryx</t>
  </si>
  <si>
    <t>Clayton Proud</t>
  </si>
  <si>
    <t>Clean Crop Alatrin evo</t>
  </si>
  <si>
    <t>Cleancrop Transist</t>
  </si>
  <si>
    <t>Freeze NT</t>
  </si>
  <si>
    <t>Ipanema</t>
  </si>
  <si>
    <t>Meteor</t>
  </si>
  <si>
    <t>Moddus</t>
  </si>
  <si>
    <t>Optimus</t>
  </si>
  <si>
    <t>Stabilan 750</t>
  </si>
  <si>
    <t>Terpal</t>
  </si>
  <si>
    <t>Tridus</t>
  </si>
  <si>
    <r>
      <rPr>
        <b/>
        <sz val="10"/>
        <color theme="1"/>
        <rFont val="Poppins"/>
      </rPr>
      <t xml:space="preserve">Quantity 
</t>
    </r>
    <r>
      <rPr>
        <sz val="10"/>
        <color theme="1"/>
        <rFont val="Poppins"/>
      </rPr>
      <t>(kg)</t>
    </r>
  </si>
  <si>
    <r>
      <rPr>
        <b/>
        <sz val="10"/>
        <color theme="1"/>
        <rFont val="Poppins"/>
      </rPr>
      <t xml:space="preserve">Quantity 
</t>
    </r>
    <r>
      <rPr>
        <sz val="10"/>
        <color theme="1"/>
        <rFont val="Poppins"/>
      </rPr>
      <t>(litres)</t>
    </r>
  </si>
  <si>
    <r>
      <rPr>
        <b/>
        <sz val="10"/>
        <color rgb="FFE9F4F3"/>
        <rFont val="Poppins"/>
      </rPr>
      <t xml:space="preserve">Active Ingredient Content
</t>
    </r>
    <r>
      <rPr>
        <sz val="10"/>
        <color rgb="FFE9F4F3"/>
        <rFont val="Poppins"/>
      </rPr>
      <t>(g/kg)</t>
    </r>
  </si>
  <si>
    <r>
      <rPr>
        <b/>
        <sz val="10"/>
        <color rgb="FFE9F4F3"/>
        <rFont val="Poppins"/>
      </rPr>
      <t xml:space="preserve">Active Ingredient Content
</t>
    </r>
    <r>
      <rPr>
        <sz val="10"/>
        <color rgb="FFE9F4F3"/>
        <rFont val="Poppins"/>
      </rPr>
      <t>(g/litre)</t>
    </r>
  </si>
  <si>
    <t xml:space="preserve">
Molluscicides (slug pellets)</t>
  </si>
  <si>
    <t xml:space="preserve">Fe-lyn </t>
  </si>
  <si>
    <t>Ironmax Pro</t>
  </si>
  <si>
    <t>Minixx</t>
  </si>
  <si>
    <t>This section works out the nitrous oxide and methane emissions from animals' enteric fermentation and manures, and from imported feeds</t>
  </si>
  <si>
    <t>Part (a)</t>
  </si>
  <si>
    <t>N2O from waste handling</t>
  </si>
  <si>
    <t>Part (b)</t>
  </si>
  <si>
    <t>N kg/hd/yr</t>
  </si>
  <si>
    <t>Liquid (no crust)</t>
  </si>
  <si>
    <t>Solid storage and dry lot</t>
  </si>
  <si>
    <t>Pasture, Range and Paddock</t>
  </si>
  <si>
    <t>Daily Spread (Fresh manure)</t>
  </si>
  <si>
    <t>Animal</t>
  </si>
  <si>
    <t>Head of livestock this year</t>
  </si>
  <si>
    <t>Factor</t>
  </si>
  <si>
    <t>% stored</t>
  </si>
  <si>
    <t>CO2e - correction for previously stored manures - liquid</t>
  </si>
  <si>
    <t>CO2e - correction for previously stored manures - solid</t>
  </si>
  <si>
    <t>Total %</t>
  </si>
  <si>
    <t>Total CO2e</t>
  </si>
  <si>
    <t>Relative cow size</t>
  </si>
  <si>
    <t>Atmospheric deposition</t>
  </si>
  <si>
    <t>CO2e from atmospheric deposition</t>
  </si>
  <si>
    <r>
      <rPr>
        <b/>
        <sz val="9"/>
        <color rgb="FFF3F3F3"/>
        <rFont val="Poppins"/>
      </rPr>
      <t xml:space="preserve">Indirect N2O emissions
Leadching and Runoff
</t>
    </r>
    <r>
      <rPr>
        <sz val="9"/>
        <color rgb="FFF3F3F3"/>
        <rFont val="Poppins"/>
      </rPr>
      <t xml:space="preserve">(kgCO2e)
</t>
    </r>
  </si>
  <si>
    <r>
      <rPr>
        <b/>
        <sz val="9"/>
        <color rgb="FFF3F3F3"/>
        <rFont val="Poppins"/>
      </rPr>
      <t>Enteric Methane</t>
    </r>
    <r>
      <rPr>
        <sz val="9"/>
        <color rgb="FFF3F3F3"/>
        <rFont val="Poppins"/>
      </rPr>
      <t xml:space="preserve">
(kg CH4 / head)</t>
    </r>
  </si>
  <si>
    <r>
      <rPr>
        <b/>
        <sz val="9"/>
        <color rgb="FFF3F3F3"/>
        <rFont val="Poppins"/>
      </rPr>
      <t xml:space="preserve">Enteric Emissions
</t>
    </r>
    <r>
      <rPr>
        <sz val="9"/>
        <color rgb="FFF3F3F3"/>
        <rFont val="Poppins"/>
      </rPr>
      <t xml:space="preserve"> (kgCO2e / head)</t>
    </r>
  </si>
  <si>
    <r>
      <rPr>
        <b/>
        <sz val="9"/>
        <color rgb="FFF3F3F3"/>
        <rFont val="Poppins"/>
      </rPr>
      <t xml:space="preserve">Manure Methane per Animal 
</t>
    </r>
    <r>
      <rPr>
        <sz val="9"/>
        <color rgb="FFF3F3F3"/>
        <rFont val="Poppins"/>
      </rPr>
      <t>(kgCH4 /head)</t>
    </r>
  </si>
  <si>
    <r>
      <rPr>
        <b/>
        <sz val="9"/>
        <color rgb="FFF3F3F3"/>
        <rFont val="Poppins"/>
      </rPr>
      <t xml:space="preserve">Emissions from Manure
</t>
    </r>
    <r>
      <rPr>
        <sz val="9"/>
        <color rgb="FFF3F3F3"/>
        <rFont val="Poppins"/>
      </rPr>
      <t xml:space="preserve"> (kgCO2e)</t>
    </r>
  </si>
  <si>
    <r>
      <rPr>
        <b/>
        <sz val="9"/>
        <color rgb="FFF3F3F3"/>
        <rFont val="Poppins"/>
      </rPr>
      <t xml:space="preserve">Total methane per animal 
</t>
    </r>
    <r>
      <rPr>
        <sz val="9"/>
        <color rgb="FFF3F3F3"/>
        <rFont val="Poppins"/>
      </rPr>
      <t>(t CH4)</t>
    </r>
  </si>
  <si>
    <r>
      <rPr>
        <b/>
        <sz val="9"/>
        <color rgb="FFF3F3F3"/>
        <rFont val="Poppins"/>
      </rPr>
      <t xml:space="preserve">Total CO2e for livestock </t>
    </r>
    <r>
      <rPr>
        <b/>
        <u/>
        <sz val="9"/>
        <color rgb="FFF3F3F3"/>
        <rFont val="Poppins"/>
      </rPr>
      <t>(tonnes/yr)</t>
    </r>
  </si>
  <si>
    <r>
      <rPr>
        <b/>
        <sz val="9"/>
        <color rgb="FF98EB2A"/>
        <rFont val="Poppins"/>
      </rPr>
      <t xml:space="preserve">Total N2O Emissions
</t>
    </r>
    <r>
      <rPr>
        <sz val="9"/>
        <color rgb="FF98EB2A"/>
        <rFont val="Poppins"/>
      </rPr>
      <t>(kgN2O)</t>
    </r>
  </si>
  <si>
    <t>Subtotal</t>
  </si>
  <si>
    <t>Reference number</t>
  </si>
  <si>
    <t>Location</t>
  </si>
  <si>
    <t>Page no.</t>
  </si>
  <si>
    <t>Study</t>
  </si>
  <si>
    <t>Notes</t>
  </si>
  <si>
    <t>Dairy cow milk yield (litres/yr/cow – average)</t>
  </si>
  <si>
    <t>4&amp;4a</t>
  </si>
  <si>
    <t>Tables A 3.3.2 &amp; A3.3.4</t>
  </si>
  <si>
    <t>2019 UK GHG inventory &amp; Annex 3</t>
  </si>
  <si>
    <t>Other calculations on N20 unchanged</t>
  </si>
  <si>
    <t xml:space="preserve">Current methane coversion GWP is 28 http://www.ghgprotocol.org/sites/default/files/ghgp/Global-Warming-Potential-Values%20%28Feb%2016%202016%29_1.pdf </t>
  </si>
  <si>
    <t xml:space="preserve">Table A 3.3.2 </t>
  </si>
  <si>
    <t>Current nitrous oxide GWP potential is 265</t>
  </si>
  <si>
    <t>Dairy replacements &gt; 1 year</t>
  </si>
  <si>
    <t>Also see N2O &amp; CH4 worksheets</t>
  </si>
  <si>
    <t>Dairy calves &lt; 1 year</t>
  </si>
  <si>
    <t>Beef weight (Kg per head, average)</t>
  </si>
  <si>
    <t xml:space="preserve">Beef Cows   </t>
  </si>
  <si>
    <t>Beef females for slaughter</t>
  </si>
  <si>
    <t>Cereal fed bull</t>
  </si>
  <si>
    <t>Heifers for breeding</t>
  </si>
  <si>
    <t>Steers</t>
  </si>
  <si>
    <t>Other pigs 20 - 50 kg</t>
  </si>
  <si>
    <t>Tables A 3.3.3, A 3.3.13,  A 3.3.18</t>
  </si>
  <si>
    <t>Fattening and other pigs &gt; 50kg</t>
  </si>
  <si>
    <t>Breeding pigs &gt;50kg</t>
  </si>
  <si>
    <t>Pigs – weaners &gt;20kg</t>
  </si>
  <si>
    <t>Rams</t>
  </si>
  <si>
    <t>Checkens – broilers</t>
  </si>
  <si>
    <t>Imported feed to the farm</t>
  </si>
  <si>
    <t>Factor Units</t>
  </si>
  <si>
    <r>
      <rPr>
        <b/>
        <sz val="9"/>
        <color rgb="FF46382F"/>
        <rFont val="Poppins"/>
      </rPr>
      <t xml:space="preserve">Emissions
</t>
    </r>
    <r>
      <rPr>
        <sz val="9"/>
        <color rgb="FF46382F"/>
        <rFont val="Poppins"/>
      </rPr>
      <t>( tCO2e / t feed)</t>
    </r>
  </si>
  <si>
    <r>
      <rPr>
        <b/>
        <sz val="10"/>
        <color theme="9"/>
        <rFont val="Calibri"/>
      </rPr>
      <t>Nitrogen Content</t>
    </r>
    <r>
      <rPr>
        <sz val="10"/>
        <color theme="9"/>
        <rFont val="Calibri"/>
      </rPr>
      <t xml:space="preserve">
(kg N / t input)</t>
    </r>
  </si>
  <si>
    <r>
      <rPr>
        <b/>
        <sz val="10"/>
        <color theme="9"/>
        <rFont val="Calibri"/>
      </rPr>
      <t>Total Nitrogen</t>
    </r>
    <r>
      <rPr>
        <sz val="10"/>
        <color theme="9"/>
        <rFont val="Calibri"/>
      </rPr>
      <t xml:space="preserve">
(kg N)</t>
    </r>
  </si>
  <si>
    <t>t CO2e/t</t>
  </si>
  <si>
    <t>3 and 17</t>
  </si>
  <si>
    <t>Table 51 Page 71/Table 49, Page 78</t>
  </si>
  <si>
    <t>Determining the environmental burdens and resource use/GHG emissions from food</t>
  </si>
  <si>
    <t>Average used due to quite different figures</t>
  </si>
  <si>
    <t>Table 48, Page 78</t>
  </si>
  <si>
    <t>GHG emissions from food</t>
  </si>
  <si>
    <t>Table 2 Page 10</t>
  </si>
  <si>
    <t>Column B</t>
  </si>
  <si>
    <t>GFLI database</t>
  </si>
  <si>
    <t>Livestock feeds worksheet</t>
  </si>
  <si>
    <t>Farm Carbon Calculator calcuations</t>
  </si>
  <si>
    <t>Grand Total</t>
  </si>
  <si>
    <t>SIGN OFF</t>
  </si>
  <si>
    <r>
      <rPr>
        <sz val="9"/>
        <color theme="1"/>
        <rFont val="Poppins"/>
      </rPr>
      <t>1</t>
    </r>
    <r>
      <rPr>
        <vertAlign val="superscript"/>
        <sz val="9"/>
        <color theme="1"/>
        <rFont val="Poppins"/>
      </rPr>
      <t>st</t>
    </r>
    <r>
      <rPr>
        <sz val="9"/>
        <color theme="1"/>
        <rFont val="Poppins"/>
      </rPr>
      <t xml:space="preserve"> draft</t>
    </r>
  </si>
  <si>
    <t>Jonathan Smith</t>
  </si>
  <si>
    <t>Waste &amp; Recycling</t>
  </si>
  <si>
    <t>The GHG emissions from landfill, and the savings from recycling and composting materials</t>
  </si>
  <si>
    <t>Landfill</t>
  </si>
  <si>
    <t>Recycling</t>
  </si>
  <si>
    <t>Composting/AD</t>
  </si>
  <si>
    <t>Waste to energy</t>
  </si>
  <si>
    <t>Batteries</t>
  </si>
  <si>
    <t>Domestic</t>
  </si>
  <si>
    <t>Vehicle</t>
  </si>
  <si>
    <t>Scrap metal</t>
  </si>
  <si>
    <t>Oil</t>
  </si>
  <si>
    <t>Electrical items</t>
  </si>
  <si>
    <t>Fridges &amp; freezers</t>
  </si>
  <si>
    <t>Other</t>
  </si>
  <si>
    <t>Glass</t>
  </si>
  <si>
    <t>Mixed</t>
  </si>
  <si>
    <t>Cans</t>
  </si>
  <si>
    <t>Plastics</t>
  </si>
  <si>
    <t xml:space="preserve">PP </t>
  </si>
  <si>
    <t>Municipal waste</t>
  </si>
  <si>
    <t>Organic wastes</t>
  </si>
  <si>
    <t>Food and drink</t>
  </si>
  <si>
    <t>Green</t>
  </si>
  <si>
    <t>Clothing</t>
  </si>
  <si>
    <t>Mattresses</t>
  </si>
  <si>
    <t>Paint</t>
  </si>
  <si>
    <t>Help sheet - 
Average head of livestock</t>
  </si>
  <si>
    <t>Use this sheet to estimate average head of livestock on the farm in each category across the year by treating the first of each month as a "snapshot" of the number of animals.
Column D will calculate the average across the year for you. These figures can be used to complete the Livestock sheet.
Column C can be edited to give a more accurate average liveweight across the year (can be dependent on breed, age of slaughter etc.).</t>
  </si>
  <si>
    <r>
      <rPr>
        <b/>
        <sz val="10"/>
        <color rgb="FFFFFFFF"/>
        <rFont val="Poppins"/>
      </rPr>
      <t xml:space="preserve">Average Liveweight  </t>
    </r>
    <r>
      <rPr>
        <sz val="10"/>
        <color rgb="FFFFFFFF"/>
        <rFont val="Poppins"/>
      </rPr>
      <t>(kg/ head)</t>
    </r>
  </si>
  <si>
    <t>Average head of livestock on farm</t>
  </si>
  <si>
    <t>Number of animals in each category per month</t>
  </si>
  <si>
    <t>Category description</t>
  </si>
  <si>
    <t>Jan</t>
  </si>
  <si>
    <t>Feb</t>
  </si>
  <si>
    <t>Mar</t>
  </si>
  <si>
    <t>Apr</t>
  </si>
  <si>
    <t>May</t>
  </si>
  <si>
    <t>Jun</t>
  </si>
  <si>
    <t>Jul</t>
  </si>
  <si>
    <t>Aug</t>
  </si>
  <si>
    <t>Sep</t>
  </si>
  <si>
    <t>Oct</t>
  </si>
  <si>
    <t>Nov</t>
  </si>
  <si>
    <t>Dec</t>
  </si>
  <si>
    <t>e.g. Calves (under 1 year)</t>
  </si>
  <si>
    <t>Lactating, “dry” or in-calf dairy cows</t>
  </si>
  <si>
    <t>First pregnancy or first lactation dairy cattle under 3 years of age</t>
  </si>
  <si>
    <t>1-3 year old female cattle to join the dairy herd who are not in-calf or lactating</t>
  </si>
  <si>
    <t>Cattle under 1 year old</t>
  </si>
  <si>
    <t>Dairy breeds not lactating but fattened for beef (over 1 year old)</t>
  </si>
  <si>
    <t>Dairy or beef breeding bulls</t>
  </si>
  <si>
    <t>Cattle under 1 year old (male or female)</t>
  </si>
  <si>
    <t>12-18 months cattle for finishing (male or female)</t>
  </si>
  <si>
    <t>18-30 months heifers for slaughter</t>
  </si>
  <si>
    <t>Lactating, “dry” or in-calf beef suckler cows</t>
  </si>
  <si>
    <t>Bull for beef 12+ months (e.g. cereal-fed)</t>
  </si>
  <si>
    <t>First pregnancy or first lactation beef suckler cows under 3 years of age</t>
  </si>
  <si>
    <t>12-24 months steers for slaughter</t>
  </si>
  <si>
    <t>Sows (including sows in pig, sows being suckled and dry sows being kept for further breeding)</t>
  </si>
  <si>
    <t>Gilts (including gilts in pig and gilts not yet in pig)</t>
  </si>
  <si>
    <t>Boars for service</t>
  </si>
  <si>
    <t>Fattening swine under 20 kg</t>
  </si>
  <si>
    <t>Fattening swine 20-80 kg</t>
  </si>
  <si>
    <t xml:space="preserve">Fattening swine 80+ kg </t>
  </si>
  <si>
    <t>Barren sows for finishing</t>
  </si>
  <si>
    <t>Barren sows for fattening &gt;80kg</t>
  </si>
  <si>
    <t>Adult ewes</t>
  </si>
  <si>
    <t>Shearling or replacement ewes (1+ years)</t>
  </si>
  <si>
    <t>Adult rams or tups</t>
  </si>
  <si>
    <t>Young sheep under 1 year</t>
  </si>
  <si>
    <t xml:space="preserve">Reference list </t>
  </si>
  <si>
    <t>Number</t>
  </si>
  <si>
    <t>Author (year)</t>
  </si>
  <si>
    <t>Citation</t>
  </si>
  <si>
    <t>BEIS (2020)</t>
  </si>
  <si>
    <t xml:space="preserve">Department for Business, Energy &amp; Industrial Strategy (2020). 2020 Government greenhouse gas conversion factors for company reporting. Accessed on 16/03/2023 https://www.gov.uk/government/publications/greenhouse-gas-reporting-conversion-factors-2020 </t>
  </si>
  <si>
    <t>1a</t>
  </si>
  <si>
    <t>Department for Business, Energy &amp; Industrial Strategy (2020). 2020 Government greenhouse gas conversion factors for company reporting: methodology. Accessed on 16/03/2023 https://assets.publishing.service.gov.uk/government/uploads/system/uploads/attachment_data/file/901692/conversion-factors-2020-methodology.pdf on 16/03/2023</t>
  </si>
  <si>
    <t>ICE v2.0 (2011)</t>
  </si>
  <si>
    <t xml:space="preserve">Hammond &amp; Jones (2011). The Inventory of Carbon &amp; Energy (ICE) database v2.0. </t>
  </si>
  <si>
    <t>2a</t>
  </si>
  <si>
    <t>ICE v3.0 (2019)</t>
  </si>
  <si>
    <r>
      <rPr>
        <sz val="10"/>
        <color rgb="FF000000"/>
        <rFont val="Poppins"/>
      </rPr>
      <t xml:space="preserve">Jones (2019). The Inventory of Carbon &amp; Energy (ICE) database v3.0. Accessed on 16/03/2023 </t>
    </r>
    <r>
      <rPr>
        <u/>
        <sz val="10"/>
        <color rgb="FF000000"/>
        <rFont val="Poppins"/>
      </rPr>
      <t>https://circularecology.com/embodied-carbon-footprint-database.html</t>
    </r>
  </si>
  <si>
    <t>Williams et al. (2006)</t>
  </si>
  <si>
    <r>
      <rPr>
        <sz val="10"/>
        <color rgb="FF000000"/>
        <rFont val="Poppins"/>
      </rPr>
      <t xml:space="preserve">Williams et al. (2006). Determining the environmental burdens and resource use in the production of agricultural and horticultural commodities. DEFRA project report ISO205. Accessed on 16/03/2023 </t>
    </r>
    <r>
      <rPr>
        <u/>
        <sz val="10"/>
        <color rgb="FF000000"/>
        <rFont val="Poppins"/>
      </rPr>
      <t>https://randd.defra.gov.uk/ProjectDetails?ProjectID=11442</t>
    </r>
  </si>
  <si>
    <t>Brown et al. (2017)</t>
  </si>
  <si>
    <r>
      <rPr>
        <sz val="10"/>
        <color rgb="FF000000"/>
        <rFont val="Poppins"/>
      </rPr>
      <t xml:space="preserve">Brown et al. (2017). UK Greenhouse Gas Inventory, 1990 to 2017: Annual Report for submission under the Framework Convention on Climate Change. Accessed on 20/03/2023 </t>
    </r>
    <r>
      <rPr>
        <u/>
        <sz val="10"/>
        <color rgb="FF000000"/>
        <rFont val="Poppins"/>
      </rPr>
      <t>https://naei.beis.gov.uk/reports/reports?report_id=981</t>
    </r>
  </si>
  <si>
    <t>4a</t>
  </si>
  <si>
    <r>
      <rPr>
        <sz val="10"/>
        <color rgb="FF000000"/>
        <rFont val="Poppins"/>
      </rPr>
      <t xml:space="preserve">Brown et al. (2017). Annexes to the UK Greenhouse Gas Inventory, 1990 to 2017: Annual Report for submission under the Framework Convention on Climate Change. Accessed on 20/03/2023 </t>
    </r>
    <r>
      <rPr>
        <u/>
        <sz val="10"/>
        <color rgb="FF000000"/>
        <rFont val="Poppins"/>
      </rPr>
      <t>https://uk-air.defra.gov.uk/assets/documents/reports/cat09/1905151124_ukghgi-90-17_Annexes_Issue_2_final.pdf</t>
    </r>
  </si>
  <si>
    <t>Andersen et al (2010)</t>
  </si>
  <si>
    <r>
      <rPr>
        <sz val="10"/>
        <color rgb="FF000000"/>
        <rFont val="Poppins"/>
      </rPr>
      <t xml:space="preserve">Andersen et al. (2010). Quantification of
Greenhouse Gas Emissions from Windrow Composting of Garden Waste. Journal of Environmental Quality 
39(2): 713-724 </t>
    </r>
    <r>
      <rPr>
        <u/>
        <sz val="10"/>
        <color rgb="FF000000"/>
        <rFont val="Poppins"/>
      </rPr>
      <t>https://doi.org/10.2134/jeq2009.0329</t>
    </r>
  </si>
  <si>
    <t>Cuttle et al. (2003)</t>
  </si>
  <si>
    <t>Cuttle et al. (2003) A Review of Leguminous Fertility-Building Crops, with Particular Refence to Nitrogen Fixation and Utilisation Written as a Part of Defra Project OF0316 “The Development of Improved Guidance on the Use of Fertility-Building Crops in Organic Farming”. Institute of Grassland and Environmental Research: Aberystwyth, Wales, 2003.</t>
  </si>
  <si>
    <t>Phong (2012)</t>
  </si>
  <si>
    <t>Phong (2012). Greenhouse Gas Emissions from Composting and Anaerobic Digestion Plants. INRES, Institute of Crop Science and Resource Conservation. Bonn, D-53115.</t>
  </si>
  <si>
    <t>Amon et al. (1999)</t>
  </si>
  <si>
    <r>
      <rPr>
        <sz val="10"/>
        <color rgb="FF000000"/>
        <rFont val="Poppins"/>
      </rPr>
      <t xml:space="preserve">Amon et al. (1999). Emissions of NH3, N2O and CH4 from composted and anaerobically stored farm yard manure. Ramiran 98 posters presentations. Accessed on 16/03/2023 </t>
    </r>
    <r>
      <rPr>
        <u/>
        <sz val="10"/>
        <color rgb="FF000000"/>
        <rFont val="Poppins"/>
      </rPr>
      <t>http://ramiran.uvlf.sk/doc98/FIN-POST/AMON-BAR.pdf</t>
    </r>
    <r>
      <rPr>
        <sz val="10"/>
        <color rgb="FF000000"/>
        <rFont val="Poppins"/>
      </rPr>
      <t xml:space="preserve">  </t>
    </r>
  </si>
  <si>
    <t>Reference superceeded</t>
  </si>
  <si>
    <t>Woodland Carbon Code (2018)</t>
  </si>
  <si>
    <r>
      <rPr>
        <sz val="10"/>
        <color rgb="FF000000"/>
        <rFont val="Poppins"/>
      </rPr>
      <t xml:space="preserve">Woodland Carbon Code. (2018). Carbon Lookup tables v2.0. Accessed on 30/05/2022 </t>
    </r>
    <r>
      <rPr>
        <u/>
        <sz val="10"/>
        <color rgb="FF000000"/>
        <rFont val="Poppins"/>
      </rPr>
      <t>https://www.woodlandcarboncode.org.uk/news/version-2-0-of-the-wcc-launched?highlight=WyJsb29rdXAiXQ==</t>
    </r>
    <r>
      <rPr>
        <sz val="10"/>
        <color rgb="FF000000"/>
        <rFont val="Poppins"/>
      </rPr>
      <t xml:space="preserve"> </t>
    </r>
  </si>
  <si>
    <t>Clark (2007)</t>
  </si>
  <si>
    <t>Clark (2007). Cover crops—United States—Handbooks, manuals, etc. Sustainable Agriculture Network. 3rd edition.</t>
  </si>
  <si>
    <t>GHG Protocol (2017)</t>
  </si>
  <si>
    <t>GHG protocol (2017). Calculating HFC and PFC emissions from the manufacturing, serviceing, and/or disposal of refrigeration and air-conditioning equipment. Calculation worksheets v1.0. Accessed on 30/05/2022 https://view.officeapps.live.com/op/view.aspx?src=https%3A%2F%2Fghgprotocol.org%2Fsites%2Fdefault%2Ffiles%2Fhfc-pfc_0.xls&amp;wdOrigin=BROWSELINK</t>
  </si>
  <si>
    <t>Taylor et al. (2010)</t>
  </si>
  <si>
    <t xml:space="preserve">Taylor et al. (2010). Measuring holistic carbon footprints for lamb and beef farms in the cambrian mountains initiative. CCW Policy Research Report No. 10/8. </t>
  </si>
  <si>
    <t>Brentrup et al. (2016)</t>
  </si>
  <si>
    <r>
      <rPr>
        <sz val="10"/>
        <color rgb="FF000000"/>
        <rFont val="Poppins"/>
      </rPr>
      <t xml:space="preserve">Bentrup et al. (2016). Carbon footprint analysis of mineral fertilizer production in Europe and other world regions. Conference paper. Accessed on 30/05/2022 </t>
    </r>
    <r>
      <rPr>
        <u/>
        <sz val="10"/>
        <color rgb="FF000000"/>
        <rFont val="Poppins"/>
      </rPr>
      <t>https://www.researchgate.net/publication/312553933_Carbon_footprint_analysis_of_mineral_fertilizer_production_in_Europe_and_other_world_regions</t>
    </r>
    <r>
      <rPr>
        <sz val="10"/>
        <color rgb="FF000000"/>
        <rFont val="Poppins"/>
      </rPr>
      <t xml:space="preserve"> </t>
    </r>
  </si>
  <si>
    <t>Berners-Lee (2010)</t>
  </si>
  <si>
    <t>Berners-Lee (2010). How bad are bananas? The carbon footprint of everything. Profile Books, London</t>
  </si>
  <si>
    <t>Warwick HRI (2009)</t>
  </si>
  <si>
    <r>
      <rPr>
        <sz val="10"/>
        <color rgb="FF000000"/>
        <rFont val="Poppins"/>
      </rPr>
      <t xml:space="preserve">Warwick HRI (2009). Preliminary assessment of greenhouse gases associated with growing media materials. DEFRA project report IF0154 </t>
    </r>
    <r>
      <rPr>
        <u/>
        <sz val="10"/>
        <color rgb="FF000000"/>
        <rFont val="Poppins"/>
      </rPr>
      <t>http://randd.defra.gov.uk/Default.aspx?Module=More&amp;Location=None&amp;ProjectID=15967</t>
    </r>
    <r>
      <rPr>
        <sz val="10"/>
        <color rgb="FF000000"/>
        <rFont val="Poppins"/>
      </rPr>
      <t xml:space="preserve"> </t>
    </r>
  </si>
  <si>
    <t>Wiltshire et al. (2008)</t>
  </si>
  <si>
    <r>
      <rPr>
        <sz val="10"/>
        <color rgb="FF000000"/>
        <rFont val="Poppins"/>
      </rPr>
      <t xml:space="preserve">Wiltshire et al. (2008). Scenario building to test and inform the development of a BSI
method for assessing greenhouse gas emissions from food (Technical annexe to the final report). DEFRA project report FO0404 submitted by ADAS. Accessed 02/05/2023 </t>
    </r>
    <r>
      <rPr>
        <u/>
        <sz val="10"/>
        <color rgb="FF000000"/>
        <rFont val="Poppins"/>
      </rPr>
      <t>https://repository.rothamsted.ac.uk/item/8q33x/scenario-building-to-test-and-inform-the-development-of-a-bsi-method-for-assessing-greenhouse-gas-emissions-from-food-technical-annex-to-final-report-on-defra-project-no-fo0404</t>
    </r>
    <r>
      <rPr>
        <sz val="10"/>
        <color rgb="FF000000"/>
        <rFont val="Poppins"/>
      </rPr>
      <t xml:space="preserve"> </t>
    </r>
  </si>
  <si>
    <t>GFLI database (2020)</t>
  </si>
  <si>
    <r>
      <rPr>
        <sz val="10"/>
        <color rgb="FF000000"/>
        <rFont val="Poppins"/>
      </rPr>
      <t xml:space="preserve">GFLI (2020). Database of livestock feeds and environmental impacts. Accessed 30/05/2022 </t>
    </r>
    <r>
      <rPr>
        <u/>
        <sz val="10"/>
        <color rgb="FF000000"/>
        <rFont val="Poppins"/>
      </rPr>
      <t>http://globalfeedlca.org/gfli-database/gfli-database-tool/</t>
    </r>
    <r>
      <rPr>
        <sz val="10"/>
        <color rgb="FF000000"/>
        <rFont val="Poppins"/>
      </rPr>
      <t xml:space="preserve"> </t>
    </r>
  </si>
  <si>
    <t>Soya UK</t>
  </si>
  <si>
    <t>Correspondence with David McNaughton (Soya UK Managing Director) on crop yields and residues</t>
  </si>
  <si>
    <t>Taft et al (2017)</t>
  </si>
  <si>
    <r>
      <rPr>
        <sz val="10"/>
        <color rgb="FF000000"/>
        <rFont val="Poppins"/>
      </rPr>
      <t>Taft et al. (2017) GHG from intensively managed peat soils in an arable production system. Agriculture, Ecosystems &amp; Environment. 237: 162-172</t>
    </r>
    <r>
      <rPr>
        <i/>
        <sz val="10"/>
        <color rgb="FF000000"/>
        <rFont val="Poppins"/>
      </rPr>
      <t>.</t>
    </r>
  </si>
  <si>
    <t>Axe et al (2017)</t>
  </si>
  <si>
    <r>
      <rPr>
        <sz val="10"/>
        <color rgb="FF000000"/>
        <rFont val="Poppins"/>
      </rPr>
      <t xml:space="preserve">Axe et al. (2017) Carbon storage in hedge biomass - A case study of actively managed hedges in England. Agriculture, Ecosystems &amp; Environment. 250: 81-88. </t>
    </r>
    <r>
      <rPr>
        <u/>
        <sz val="10"/>
        <color rgb="FF000000"/>
        <rFont val="Poppins"/>
      </rPr>
      <t>https://doi.org/10.1016/j.agee.2017.08.008</t>
    </r>
    <r>
      <rPr>
        <sz val="10"/>
        <color rgb="FF000000"/>
        <rFont val="Poppins"/>
      </rPr>
      <t xml:space="preserve"> </t>
    </r>
  </si>
  <si>
    <t>Ostle et al. (2009)</t>
  </si>
  <si>
    <r>
      <rPr>
        <sz val="10"/>
        <color rgb="FF000000"/>
        <rFont val="Poppins"/>
      </rPr>
      <t xml:space="preserve">Ostle et al. (2009). UK land use and carbon sequestration. Land Use Policy 26S: S274-S283. </t>
    </r>
    <r>
      <rPr>
        <u/>
        <sz val="10"/>
        <color rgb="FF000000"/>
        <rFont val="Poppins"/>
      </rPr>
      <t>https://doi.https://doi.org/10.1016/j.landusepol.2009.08.00610.1016/j.landusepol.2009.08.006</t>
    </r>
    <r>
      <rPr>
        <sz val="10"/>
        <color rgb="FF000000"/>
        <rFont val="Poppins"/>
      </rPr>
      <t xml:space="preserve"> </t>
    </r>
  </si>
  <si>
    <t>Chishna et al (2010)</t>
  </si>
  <si>
    <t xml:space="preserve">Chishna et al (2010) Embodied carbon in natural building stone in Scotland. Historic Scotland, Technical Conservation Group. Technical Paper 7. SISTech Ltd and Harold-Watt University. </t>
  </si>
  <si>
    <t>Falloon et al (2004)</t>
  </si>
  <si>
    <t xml:space="preserve">Falloon et al (2004) Managing field margins for biodiveristy and carbon sequestration: A Great Britain case study. Soil Use and Management. 20 (2): 240-247. </t>
  </si>
  <si>
    <t>Kerckhoffs and Reid (2007)</t>
  </si>
  <si>
    <t>Kerckhoffs and Reid (2007). Carbon sequestration in the standing biomass of orchard crops in New Zealand. NZ Institute for Crop &amp; Food Research Ltd. report for Horticulture New Zealand Ltd.</t>
  </si>
  <si>
    <t>Carlisle et al. (2010)</t>
  </si>
  <si>
    <r>
      <rPr>
        <sz val="10"/>
        <color rgb="FF000000"/>
        <rFont val="Poppins"/>
      </rPr>
      <t xml:space="preserve">Carlisle et al. (2010). California vineyard greenhouse gas emissions: assessment of the available literature and determination of research needs. California sustainable wine growing Alliance. Accessed on 30/05/2022 </t>
    </r>
    <r>
      <rPr>
        <u/>
        <sz val="10"/>
        <color rgb="FF000000"/>
        <rFont val="Poppins"/>
      </rPr>
      <t>https://www.sustainablewinegrowing.org/docs/CSWA%20GHG%20Report_Final.pdf</t>
    </r>
    <r>
      <rPr>
        <sz val="10"/>
        <color rgb="FF000000"/>
        <rFont val="Poppins"/>
      </rPr>
      <t xml:space="preserve">  </t>
    </r>
  </si>
  <si>
    <t>Vicente-Vicente et al (2016)</t>
  </si>
  <si>
    <t xml:space="preserve">Vicente-Vicente et al. (2016) Soil carbon sequestration rates under Mediterranean woody crops using recommended management practices: A meta-analysis. Agriculture, Ecosystems &amp; Environment. 235: 204-214. </t>
  </si>
  <si>
    <t>Dondini et al. (2009)</t>
  </si>
  <si>
    <r>
      <rPr>
        <sz val="10"/>
        <color rgb="FF000000"/>
        <rFont val="Poppins"/>
      </rPr>
      <t xml:space="preserve">Dondini et al. (2009). The potential of Miscanthus to sequester carbon in soils: comparing field measurements in Carlow, Ireland to model predictions. GCB Bioenergy 1: 413-425. </t>
    </r>
    <r>
      <rPr>
        <u/>
        <sz val="10"/>
        <color rgb="FF000000"/>
        <rFont val="Poppins"/>
      </rPr>
      <t>https://doi.org/10.1111/j.1757-1707.2010.01033.x</t>
    </r>
    <r>
      <rPr>
        <sz val="10"/>
        <color rgb="FF000000"/>
        <rFont val="Poppins"/>
      </rPr>
      <t xml:space="preserve"> </t>
    </r>
  </si>
  <si>
    <t>Rytter (2012)</t>
  </si>
  <si>
    <t xml:space="preserve">Rytter (2012) The potential of willow and poplar plantations as carbon sinks in Sweden. Biomass and Bioenergy. 36:86-95. </t>
  </si>
  <si>
    <t>Grogan and Matthews (2002)</t>
  </si>
  <si>
    <r>
      <rPr>
        <sz val="10"/>
        <color rgb="FF000000"/>
        <rFont val="Poppins"/>
      </rPr>
      <t xml:space="preserve">Grogan and Matthews (2002). A modelling analysis of the potential for soil carbon sequestration under short rotation coppice willow bioenergy plantations. Soil Use and Management 18: 175-183. </t>
    </r>
    <r>
      <rPr>
        <u/>
        <sz val="10"/>
        <color rgb="FF000000"/>
        <rFont val="Poppins"/>
      </rPr>
      <t xml:space="preserve">https://doi.org/10.1111/j.1475-2743.2002.tb00237.x </t>
    </r>
  </si>
  <si>
    <t>Ventura et al (2019)</t>
  </si>
  <si>
    <t>Ventura et al (2019) Carbon balance and soil carbon input in a poplar short rotation coppice plantation as affected by nitrogen and wood ash application. New Forests. 50. 969-990.</t>
  </si>
  <si>
    <t>Turner et al (2015)</t>
  </si>
  <si>
    <t>Turner et al (2015) Greenhouse gas emission factors for recycling of source-segregated waste materials. Resources, Conservation and Recycling. 105 (A): 186-197.</t>
  </si>
  <si>
    <t>Chris Foss</t>
  </si>
  <si>
    <t>Personal communications with Chris Foss (Wine GB)</t>
  </si>
  <si>
    <t>COFALEC (2015)</t>
  </si>
  <si>
    <r>
      <rPr>
        <sz val="10"/>
        <color rgb="FF000000"/>
        <rFont val="Poppins"/>
      </rPr>
      <t xml:space="preserve">COFALEC (2015). Carbon footprint of yeast produced in the European Union. Produced by PriceWaterhouseCooper for COFALEC. Accessed 30/05/2022 </t>
    </r>
    <r>
      <rPr>
        <u/>
        <sz val="10"/>
        <color rgb="FF000000"/>
        <rFont val="Poppins"/>
      </rPr>
      <t>https://cofalec.com/wp-content/uploads/2022/03/20120327155707_Yeast_Carbon_Footprint_COFALEC_28english-version29.pdf</t>
    </r>
    <r>
      <rPr>
        <sz val="10"/>
        <color rgb="FF000000"/>
        <rFont val="Poppins"/>
      </rPr>
      <t xml:space="preserve"> </t>
    </r>
  </si>
  <si>
    <t>Nica and Woinarocschy (2010)</t>
  </si>
  <si>
    <t>Nica and Woinarocschy (2010) Environmental Assessment of Citric Acid production. UPB Scientific Bulletin, Series B. Chemistry and Materials Science. 72 (3):45-56.</t>
  </si>
  <si>
    <t>AHDB Carbon footprint decision tool (2014)</t>
  </si>
  <si>
    <r>
      <rPr>
        <sz val="10"/>
        <color rgb="FF000000"/>
        <rFont val="Poppins"/>
      </rPr>
      <t xml:space="preserve">AHDB &amp; HGCA (2014). Carbon footprint decision tool. 10. Field Operations. Accessed 21/03/2023 </t>
    </r>
    <r>
      <rPr>
        <u/>
        <sz val="10"/>
        <color rgb="FF000000"/>
        <rFont val="Poppins"/>
      </rPr>
      <t>https://view.officeapps.live.com/op/view.aspx?src=https%3A%2F%2Fprojectblue.blob.core.windows.net%2Fmedia%2FDefault%2FTools%2FTool%2520Download%2FAHDB%2520carbon%2520footprinting%2520tool%2520(2014).xlsm&amp;wdOrigin=BROWSELINK</t>
    </r>
  </si>
  <si>
    <t>Moller et al (2009)</t>
  </si>
  <si>
    <t xml:space="preserve">Mollet et al. (2009) Anaerobic digestion and digestate use: accounting of greenhouse gases and global warming contribution. Waste Manag Res. 27 (8): 813-24.  </t>
  </si>
  <si>
    <t>Vergana and Silver (2019)</t>
  </si>
  <si>
    <t>Vergana &amp; Silver (2019) GHG emissions from windrow composting of organic wastes: Patterns and emissions factors. Environmental Research Letters. 14 (12) 124027.</t>
  </si>
  <si>
    <t>Audsley et al (2009)</t>
  </si>
  <si>
    <r>
      <rPr>
        <sz val="10"/>
        <color rgb="FF000000"/>
        <rFont val="Poppins"/>
      </rPr>
      <t xml:space="preserve">Audsley et al. (2009) Estimation of the greenhouse gas emissions from agricultural pesticide manufacture and use. Cranfield University. 10.  Accessed 30/05/2022 </t>
    </r>
    <r>
      <rPr>
        <u/>
        <sz val="10"/>
        <color rgb="FF000000"/>
        <rFont val="Poppins"/>
      </rPr>
      <t>https://dspace.lib.cranfield.ac.uk/bitstream/handle/1826/3913/Estimation_of_the_greenhouse_gas_emissions_from_agricultural_pesticide_manufacture_and_use%E2%80%902009.pdf?sequence=1</t>
    </r>
    <r>
      <rPr>
        <sz val="10"/>
        <color rgb="FF000000"/>
        <rFont val="Poppins"/>
      </rPr>
      <t xml:space="preserve"> </t>
    </r>
  </si>
  <si>
    <t>Yara (2017)</t>
  </si>
  <si>
    <r>
      <rPr>
        <sz val="10"/>
        <color rgb="FF000000"/>
        <rFont val="Poppins"/>
      </rPr>
      <t xml:space="preserve">Yara (2017). Yara International ASA. Carbon footprint - fertilizer products. Verified by DNV GL. Accessed on 25/04/2023 </t>
    </r>
    <r>
      <rPr>
        <u/>
        <sz val="10"/>
        <color rgb="FF000000"/>
        <rFont val="Poppins"/>
      </rPr>
      <t>https://www.yara.co.uk/contentassets/a6e77004605040aea339577f909d5368/yara-carbon-footprint_verification_statement.pdf/</t>
    </r>
    <r>
      <rPr>
        <sz val="10"/>
        <color rgb="FF000000"/>
        <rFont val="Poppins"/>
      </rPr>
      <t xml:space="preserve"> </t>
    </r>
  </si>
  <si>
    <t>CF fertilisers</t>
  </si>
  <si>
    <t>CF Fertiliser range (under reconsideration, reference material unavailable)</t>
  </si>
  <si>
    <t>Schwarzbeck et al (2015)</t>
  </si>
  <si>
    <t>Schwarzbeck et al (2015) Determining national greenhouse gas emissions from waste-to-energy using the Balance Method Determining national greenhouse gas emissions from waste-to-energy using the Balance Method. Waste Management. 49:263-271.</t>
  </si>
  <si>
    <t>Warner et al. (2020b)</t>
  </si>
  <si>
    <t>Warner et al. (2020b). Establishing a field-based evidence base for the impact of agri-environment options on soil carbon and climate change mitigation – phase 2. Final Report. Work package number: ECM50416. Evidence Programme Reference number: RP04176. Natural England.</t>
  </si>
  <si>
    <t>Farm Carbon Toolkit (ongoing)</t>
  </si>
  <si>
    <r>
      <rPr>
        <sz val="10"/>
        <color rgb="FF000000"/>
        <rFont val="Poppins"/>
      </rPr>
      <t xml:space="preserve">Farm Carbon Toolkit: Soil Carbon Project (ongoing). See </t>
    </r>
    <r>
      <rPr>
        <u/>
        <sz val="10"/>
        <color rgb="FF000000"/>
        <rFont val="Poppins"/>
      </rPr>
      <t>https://farmcarbontoolkit.org.uk/soil-carbon-project/</t>
    </r>
    <r>
      <rPr>
        <sz val="10"/>
        <color rgb="FF000000"/>
        <rFont val="Poppins"/>
      </rPr>
      <t xml:space="preserve"> for more information.</t>
    </r>
  </si>
  <si>
    <t>Kalfos (2021)</t>
  </si>
  <si>
    <t>Personal communications with Joseph Barnes (Saria UK)</t>
  </si>
  <si>
    <t>Fertilizers Europe (2011)</t>
  </si>
  <si>
    <t>Fertilizers Europe (2011). Carbon footprint reference values - mineral fertilizer carbon footprint reference values: 2011.</t>
  </si>
  <si>
    <t>Brentrup et al (2018)</t>
  </si>
  <si>
    <r>
      <rPr>
        <sz val="10"/>
        <color rgb="FF000000"/>
        <rFont val="Poppins"/>
      </rPr>
      <t xml:space="preserve">Brentrup et al (2018) Updated carbon footprint values for mineral fertilizer from different world regions. LCA Food 2018 and LCA AgriFood Asia 2018: (1-B) From Farm to Table. Conference paper accessed on 30/05/2022 </t>
    </r>
    <r>
      <rPr>
        <u/>
        <sz val="10"/>
        <color rgb="FF000000"/>
        <rFont val="Poppins"/>
      </rPr>
      <t>https://www.researchgate.net/publication/329774170_Updated_carbon_footprint_values_for_mineral_fertilizer_from_different_world_regions</t>
    </r>
    <r>
      <rPr>
        <sz val="10"/>
        <color rgb="FF000000"/>
        <rFont val="Poppins"/>
      </rPr>
      <t xml:space="preserve"> </t>
    </r>
  </si>
  <si>
    <t>Sylvester-Bradley et al (2015)</t>
  </si>
  <si>
    <r>
      <rPr>
        <sz val="10"/>
        <color rgb="FF000000"/>
        <rFont val="Poppins"/>
      </rPr>
      <t xml:space="preserve">Sylvester-Bradley et al. (2015). Minimising nitrous oxide intensities of arable crop products (MIN-NO). AHDB Cereals &amp; Oilseeds/ Project Report No. 548. Accessed on 30/05/022 </t>
    </r>
    <r>
      <rPr>
        <u/>
        <sz val="10"/>
        <color rgb="FF000000"/>
        <rFont val="Poppins"/>
      </rPr>
      <t>https://projectblue.blob.core.windows.net/media/Default/Research%20Papers/Cereals%20and%20Oilseed/pr548-abstract-and-executive-summary.pdf</t>
    </r>
    <r>
      <rPr>
        <sz val="10"/>
        <color rgb="FF000000"/>
        <rFont val="Poppins"/>
      </rPr>
      <t xml:space="preserve"> </t>
    </r>
  </si>
  <si>
    <t>AHDB (2017)</t>
  </si>
  <si>
    <r>
      <rPr>
        <sz val="10"/>
        <color rgb="FF000000"/>
        <rFont val="Poppins"/>
      </rPr>
      <t xml:space="preserve">AHDB (2017). Nutrient Management Guide - RB209. Accessed on 30/05/2022 </t>
    </r>
    <r>
      <rPr>
        <u/>
        <sz val="10"/>
        <color rgb="FF000000"/>
        <rFont val="Poppins"/>
      </rPr>
      <t>https://ahdb.org.uk/RB209</t>
    </r>
    <r>
      <rPr>
        <sz val="10"/>
        <color rgb="FF000000"/>
        <rFont val="Poppins"/>
      </rPr>
      <t xml:space="preserve"> </t>
    </r>
  </si>
  <si>
    <t>Thorman et al (2020)</t>
  </si>
  <si>
    <t>Thorman et al (2020) Towards Country-Specific Nitrous Oxide Emission Factors for Manures Applied to Arable and Grassland Soils in the UK. Frontiers in Sustainable Food Systems. 4:62.</t>
  </si>
  <si>
    <t>IPCC (2019)</t>
  </si>
  <si>
    <t xml:space="preserve">Liang &amp; Kasimir (2019) Chapter 11: N2O Emissions from Managed Soils, and CO2 Emissions from Lime and Urea Application. Refinement to 2006 IPCC Guidelines for National Greenhouse Gas Inventories (pp. 11.1-11.48) Publisher: Intergovernmental Panel on Climate Change. </t>
  </si>
  <si>
    <t>IPCC (2020)</t>
  </si>
  <si>
    <r>
      <rPr>
        <sz val="10"/>
        <color rgb="FF000000"/>
        <rFont val="Poppins"/>
      </rPr>
      <t xml:space="preserve">IPCC (2020). Climate Change and Land - An IPCC Special Report on climate change, desertification, land degradation, sustainable land management, food security, and greenhouse gas fluxes in terrestrial ecosystems. Summary for policy makers. ISBN 978-92-9169-154-8. Available at </t>
    </r>
    <r>
      <rPr>
        <u/>
        <sz val="10"/>
        <color rgb="FF000000"/>
        <rFont val="Poppins"/>
      </rPr>
      <t>https://www.ipcc.ch/srccl/chapter/summary-for-policymakers/</t>
    </r>
    <r>
      <rPr>
        <sz val="10"/>
        <color rgb="FF000000"/>
        <rFont val="Poppins"/>
      </rPr>
      <t xml:space="preserve"> </t>
    </r>
  </si>
  <si>
    <t>Haverkort et al. (2011)</t>
  </si>
  <si>
    <r>
      <rPr>
        <sz val="10"/>
        <color rgb="FF000000"/>
        <rFont val="Poppins"/>
      </rPr>
      <t xml:space="preserve">Haverkort and Hillier (2011). Cool Farm Tool – Potato: Model Description and Performance of Four Production Systems. Potato Res. 54, 355–369 </t>
    </r>
    <r>
      <rPr>
        <u/>
        <sz val="10"/>
        <color rgb="FF000000"/>
        <rFont val="Poppins"/>
      </rPr>
      <t>https://doi.org/10.1007/s11540-011-9194-1</t>
    </r>
    <r>
      <rPr>
        <sz val="10"/>
        <color rgb="FF000000"/>
        <rFont val="Poppins"/>
      </rPr>
      <t xml:space="preserve"> </t>
    </r>
  </si>
  <si>
    <t>BEIS (2021)</t>
  </si>
  <si>
    <r>
      <rPr>
        <sz val="10"/>
        <color rgb="FF000000"/>
        <rFont val="Poppins"/>
      </rPr>
      <t xml:space="preserve">Department for Business, Energy &amp; Industrial Strategy (2021). UK Government GHG Conversion Factors for Company Reporting 2021. Accessed on 30/05/2021 </t>
    </r>
    <r>
      <rPr>
        <u/>
        <sz val="10"/>
        <color rgb="FF000000"/>
        <rFont val="Poppins"/>
      </rPr>
      <t>https://www.gov.uk/government/publications/greenhouse-gas-reporting-conversion-factors-2021</t>
    </r>
  </si>
  <si>
    <t>PET Recycling Team (2017)</t>
  </si>
  <si>
    <r>
      <rPr>
        <sz val="10"/>
        <color rgb="FF000000"/>
        <rFont val="Poppins"/>
      </rPr>
      <t xml:space="preserve">PET Recycling Team website (2017). Certificate of carbon footprint for PCF Model ALPHA Bottles rPET produced using EcoInvent 3.3. Accessed on 30/05/2021 </t>
    </r>
    <r>
      <rPr>
        <u/>
        <sz val="10"/>
        <color rgb="FF000000"/>
        <rFont val="Poppins"/>
      </rPr>
      <t>https://petrecyclingteam.com/en/excellent-co2-balance</t>
    </r>
  </si>
  <si>
    <t>Idemat (2020)</t>
  </si>
  <si>
    <r>
      <rPr>
        <sz val="10"/>
        <color rgb="FF000000"/>
        <rFont val="Poppins"/>
      </rPr>
      <t xml:space="preserve">Idemat database (2020). ECO-costs 2017 v1.6. Accessed on 30/05/2021 </t>
    </r>
    <r>
      <rPr>
        <u/>
        <sz val="10"/>
        <color rgb="FF000000"/>
        <rFont val="Poppins"/>
      </rPr>
      <t>https://view.officeapps.live.com/op/view.aspx?src=https%3A%2F%2Fwww.ecocostsvalue.com%2FEVR%2Fimg%2FIdematapp2020.xlsx&amp;wdOrigin=BROWSELINK</t>
    </r>
  </si>
  <si>
    <t>Woodland Carbon Code (2021)</t>
  </si>
  <si>
    <r>
      <rPr>
        <sz val="10"/>
        <color rgb="FF000000"/>
        <rFont val="Poppins"/>
      </rPr>
      <t xml:space="preserve">West (2021). Woodland Carbon Code Carbon Calculations Spreadsheet Version 2.4. Accessed 30/05/2021 </t>
    </r>
    <r>
      <rPr>
        <u/>
        <sz val="10"/>
        <color rgb="FF000000"/>
        <rFont val="Poppins"/>
      </rPr>
      <t>https://www.woodlandcarboncode.org.uk/images/Spreadsheets/WCC_CarbonCalculationSpreadsheet_Version2.4_March2021.xlsx</t>
    </r>
    <r>
      <rPr>
        <sz val="10"/>
        <color rgb="FF000000"/>
        <rFont val="Poppins"/>
      </rPr>
      <t xml:space="preserve"> </t>
    </r>
  </si>
  <si>
    <t>Brown et al. (2021)</t>
  </si>
  <si>
    <r>
      <rPr>
        <sz val="10"/>
        <color rgb="FF000000"/>
        <rFont val="Poppins"/>
      </rPr>
      <t xml:space="preserve">Brown et al. (2021). UK Greenhouse Gas Inventory 1990 to 2019: Annual Report for submission under the Framework Convention on Climate Change. Department for Business, Energy &amp; Industrial Strategy. Accessed on 30/05/2022 </t>
    </r>
    <r>
      <rPr>
        <u/>
        <sz val="10"/>
        <color rgb="FF000000"/>
        <rFont val="Poppins"/>
      </rPr>
      <t>https://uk-air.defra.gov.uk/assets/documents/reports/cat09/2105061125_ukghgi-90-19_Main_Issue_1.pdf</t>
    </r>
  </si>
  <si>
    <t>59a</t>
  </si>
  <si>
    <r>
      <rPr>
        <sz val="10"/>
        <color rgb="FF000000"/>
        <rFont val="Poppins"/>
      </rPr>
      <t xml:space="preserve">Brown et al. (2021). Annexes to the UK Greenhouse Gas Inventory 1990 to 2019: Annual Report for submission under the Framework Convention on Climate Change. Department for Business, Energy &amp; Industrial  Strategy. Accessed on 30/05/2022 </t>
    </r>
    <r>
      <rPr>
        <u/>
        <sz val="10"/>
        <color rgb="FF000000"/>
        <rFont val="Poppins"/>
      </rPr>
      <t>https://uk-air.defra.gov.uk/assets/documents/reports/cat09/2106091119_ukghgi-90-19_Annex_Issue_2.pdf</t>
    </r>
  </si>
  <si>
    <t>Bizzaro et al. (2021)</t>
  </si>
  <si>
    <r>
      <rPr>
        <sz val="10"/>
        <color rgb="FF000000"/>
        <rFont val="Poppins"/>
      </rPr>
      <t xml:space="preserve">Bizarro et al. (2021). Potential carbon footprint reduction for reclaimed asphalt pavement innovations. Sustainability 13(3):1382 </t>
    </r>
    <r>
      <rPr>
        <u/>
        <sz val="10"/>
        <color rgb="FF000000"/>
        <rFont val="Poppins"/>
      </rPr>
      <t>https://doi.org/10.3390/su130313821</t>
    </r>
    <r>
      <rPr>
        <sz val="10"/>
        <color rgb="FF000000"/>
        <rFont val="Poppins"/>
      </rPr>
      <t xml:space="preserve"> </t>
    </r>
  </si>
  <si>
    <t>GHG Protocol (2014)</t>
  </si>
  <si>
    <r>
      <rPr>
        <sz val="10"/>
        <color rgb="FF000000"/>
        <rFont val="Poppins"/>
      </rPr>
      <t xml:space="preserve">GHG Protocol (2014). Agricultural Guidance Interpreting the Corporate Accounting and Reporting Standard for the agricultural sector. GHG Protocol Agricultural Guidance. Accessed on 02/03/23 </t>
    </r>
    <r>
      <rPr>
        <u/>
        <sz val="10"/>
        <color rgb="FF000000"/>
        <rFont val="Poppins"/>
      </rPr>
      <t>https://ghgprotocol.org/sites/default/files/standards/GHG%20Protocol%20Agricultural%20Guidance%20%28April%2026%29_0.pdf</t>
    </r>
  </si>
  <si>
    <t>Carbon Trust (2021)</t>
  </si>
  <si>
    <t>Carbon Trust (2021). Certification Letter - British Sugar - 2020 LimeX extension. Carbon Trust CERT-10235</t>
  </si>
  <si>
    <t>Warner et al. (2020a)</t>
  </si>
  <si>
    <t>Warner et al. (2020a). Establishing a field-based evidence base for the impact of agri-environment options on soil carbon and climate change mitigation – phase 1. Final Report. Work package number: ECM50416. Evidence Programme Reference number: RP04176. Natural England.</t>
  </si>
  <si>
    <t>BEIS (2022)</t>
  </si>
  <si>
    <r>
      <rPr>
        <sz val="10"/>
        <color rgb="FF000000"/>
        <rFont val="Poppins"/>
      </rPr>
      <t xml:space="preserve">Department for Business, Energy &amp; Industrial Strategy (2022) Greenhouse gas reporting: conversion factors 2022. Accessed on 04/01/2023 </t>
    </r>
    <r>
      <rPr>
        <u/>
        <sz val="10"/>
        <color rgb="FF000000"/>
        <rFont val="Poppins"/>
      </rPr>
      <t>https://www.gov.uk/government/publications/greenhouse-gas-reporting-conversion-factors-2022</t>
    </r>
  </si>
  <si>
    <t>Brown et al. (2022)</t>
  </si>
  <si>
    <r>
      <rPr>
        <sz val="10"/>
        <color rgb="FF000000"/>
        <rFont val="Poppins"/>
      </rPr>
      <t xml:space="preserve">Brown et al. (2022) UK Greenhouse Gas Inventory, 1990 to 2020. Department for Business, Energy &amp; Industrial Strategy. Accessed on 05/01/2023 </t>
    </r>
    <r>
      <rPr>
        <u/>
        <sz val="10"/>
        <color rgb="FF000000"/>
        <rFont val="Poppins"/>
      </rPr>
      <t>https://uk-air.defra.gov.uk/assets/documents/reports/cat09/2206220830_ukghgi-90-20_Main_Issue1.pdf</t>
    </r>
    <r>
      <rPr>
        <sz val="10"/>
        <color rgb="FF000000"/>
        <rFont val="Poppins"/>
      </rPr>
      <t xml:space="preserve"> </t>
    </r>
  </si>
  <si>
    <r>
      <rPr>
        <sz val="10"/>
        <color rgb="FF000000"/>
        <rFont val="Poppins"/>
      </rPr>
      <t xml:space="preserve">Brown et al. (2022) UK Greenhouse Gas Inventory 2020 annexes. Department for Business, Energy &amp; Industrial Strategy. Accessed 05/01/2023 </t>
    </r>
    <r>
      <rPr>
        <u/>
        <sz val="10"/>
        <color rgb="FF000000"/>
        <rFont val="Poppins"/>
      </rPr>
      <t>https://naei.beis.gov.uk/reports/reports?report_id=1072</t>
    </r>
    <r>
      <rPr>
        <sz val="10"/>
        <color rgb="FF000000"/>
        <rFont val="Poppins"/>
      </rPr>
      <t xml:space="preserve"> </t>
    </r>
  </si>
  <si>
    <t>Wilms et al. (2022)</t>
  </si>
  <si>
    <r>
      <rPr>
        <sz val="10"/>
        <color rgb="FF000000"/>
        <rFont val="Poppins"/>
      </rPr>
      <t xml:space="preserve">Wilms et al. (2022). Macronutrient profile in milk replacer or a whole milk powder modulates growth performance, feeding behavior, and blood metabolites in ad libitum-fed calves. J. Dairy Sci. 105:6670–6692 </t>
    </r>
    <r>
      <rPr>
        <u/>
        <sz val="10"/>
        <color rgb="FF000000"/>
        <rFont val="Poppins"/>
      </rPr>
      <t>https://doi.org/10.3168/jds.2022-21870</t>
    </r>
  </si>
  <si>
    <t>Finnegan et al. (2017)</t>
  </si>
  <si>
    <r>
      <rPr>
        <sz val="10"/>
        <color rgb="FF000000"/>
        <rFont val="Poppins"/>
      </rPr>
      <t xml:space="preserve">Finnegan et al. (2017). Environmental impacts of milk powder and butter manufactured in the Republic of Ireland. Science of the Total Environment 579 (2017) 159–168 </t>
    </r>
    <r>
      <rPr>
        <u/>
        <sz val="10"/>
        <color rgb="FF000000"/>
        <rFont val="Poppins"/>
      </rPr>
      <t>http://dx.doi.org/10.1016/j.scitotenv.2016.10.237</t>
    </r>
  </si>
  <si>
    <t>Sánchez et al. (2012)</t>
  </si>
  <si>
    <r>
      <rPr>
        <sz val="10"/>
        <color rgb="FF000000"/>
        <rFont val="Poppins"/>
      </rPr>
      <t xml:space="preserve">Sánchez et al. (2012). Comparison of Life Cycle energy consumption and GHG emissions of natural gas, biodiesel and diesel buses of the Madrid transportation system. Energy 47(1):174-198  </t>
    </r>
    <r>
      <rPr>
        <u/>
        <sz val="10"/>
        <color rgb="FF000000"/>
        <rFont val="Poppins"/>
      </rPr>
      <t>https://doi.org/10.1016/j.energy.2012.09.052</t>
    </r>
  </si>
  <si>
    <t>Smyth et al. (2015)</t>
  </si>
  <si>
    <t>Smyth et al. (2015) Developing Peatland Carbon Metrics and Financial Modelling to Inform the Pilot Phase UK Peatland Code. Report to Defra for Project NR0165, Crichton Carbon Centre, Dumfries.</t>
  </si>
  <si>
    <t>Carbon Intelligence (2021)</t>
  </si>
  <si>
    <t>Encirc LCA for wine bottle, green glass, conducted by Carbon Intelligence.</t>
  </si>
  <si>
    <t>Budsberg et al. (2020)</t>
  </si>
  <si>
    <r>
      <rPr>
        <sz val="10"/>
        <color rgb="FF000000"/>
        <rFont val="Poppins"/>
      </rPr>
      <t xml:space="preserve">Budsberg et al. (2020). Production routes to bio-acetic acid: life cycle assessment. Biotechnol Biofuels 13:154 
</t>
    </r>
    <r>
      <rPr>
        <u/>
        <sz val="10"/>
        <color rgb="FF000000"/>
        <rFont val="Poppins"/>
      </rPr>
      <t>https://doi.org/10.1186/s13068-020-01784-y</t>
    </r>
    <r>
      <rPr>
        <sz val="10"/>
        <color rgb="FF000000"/>
        <rFont val="Poppins"/>
      </rPr>
      <t xml:space="preserve"> </t>
    </r>
  </si>
  <si>
    <t>Bellboom et al. (2015)</t>
  </si>
  <si>
    <r>
      <rPr>
        <sz val="10"/>
        <color rgb="FF000000"/>
        <rFont val="Poppins"/>
      </rPr>
      <t xml:space="preserve">Bellboom et al. (2015). Environmental impacts of phosphoric acid production using di-hemihydrate process: a Belgian case study. Journal of Cleaner Production 108A: 978-986 </t>
    </r>
    <r>
      <rPr>
        <u/>
        <sz val="10"/>
        <color rgb="FF000000"/>
        <rFont val="Poppins"/>
      </rPr>
      <t>https://doi.org/10.1016/j.jclepro.2015.06.141</t>
    </r>
    <r>
      <rPr>
        <sz val="10"/>
        <color rgb="FF000000"/>
        <rFont val="Poppins"/>
      </rPr>
      <t xml:space="preserve"> </t>
    </r>
  </si>
  <si>
    <t>Naukkarinen (2023)</t>
  </si>
  <si>
    <r>
      <rPr>
        <sz val="10"/>
        <color rgb="FF000000"/>
        <rFont val="Poppins"/>
      </rPr>
      <t xml:space="preserve">Naukkarinen (2023). Life Cycle Assessment Study of a Sulfuric Acid Manufacturing Process in the Chemi-
cal Pulping Industry. Masters thesis, Lappeenranta–Lahti University of Technology LUT. Accessed 27/04/2023 </t>
    </r>
    <r>
      <rPr>
        <u/>
        <sz val="10"/>
        <color rgb="FF000000"/>
        <rFont val="Poppins"/>
      </rPr>
      <t>https://lutpub.lut.fi/bitstream/handle/10024/165170/Thesis_Naukkarinen_Martta.pdf?sequence=1</t>
    </r>
    <r>
      <rPr>
        <sz val="10"/>
        <color rgb="FF000000"/>
        <rFont val="Poppins"/>
      </rPr>
      <t xml:space="preserve"> </t>
    </r>
  </si>
  <si>
    <t>Origin (2020)</t>
  </si>
  <si>
    <t>Origin (2020). RSK ADAS Limited certificate of cradle-to-gate carbon footprint at the plant gate (Origin Newport) of Origin CAN</t>
  </si>
  <si>
    <t>Origin (2020). RSK ADAS Limited certificate of cradle-to-gate carbon footprint at the plant gate (Origin Newport) of Origin 14-14-21 + 7SO3 + 0.02B</t>
  </si>
  <si>
    <t>Origin (2020). RSK ADAS Limited certificate of cradle-to-gate carbon footprint at the plant gate (Origin Newport) of Origin 16-16-16 + 7SO3 + 0.02B</t>
  </si>
  <si>
    <t>Origin (2020). RSK ADAS Limited certificate of cradle-to-gate carbon footprint at the plant gate (Origin Newport) of Origin 10-10-20 + 7SO3 + 0.02B</t>
  </si>
  <si>
    <r>
      <rPr>
        <sz val="10"/>
        <color rgb="FF000000"/>
        <rFont val="Poppins"/>
      </rPr>
      <t xml:space="preserve">Ogle et al. (2019). Refinement to 2006 IPCC Guidelines for National Greenhouse Gas Inventories. Volume 4 - Agriculture, forestry and other land use. Chapter 2 - Generic methodologies applicable to multiple land use categories (pp. 2.33) Publisher: Intergovernmental Panel on Climate Change.  </t>
    </r>
    <r>
      <rPr>
        <u/>
        <sz val="10"/>
        <color rgb="FF000000"/>
        <rFont val="Poppins"/>
      </rPr>
      <t>https://www.ipcc-nggip.iges.or.jp/public/2019rf/pdf/4_Volume4/19R_V4_Ch02_Generic%20Methods.pdf</t>
    </r>
    <r>
      <rPr>
        <sz val="10"/>
        <color rgb="FF000000"/>
        <rFont val="Poppins"/>
      </rPr>
      <t xml:space="preserve"> </t>
    </r>
  </si>
  <si>
    <t>ADEME (2014)</t>
  </si>
  <si>
    <t>https://drive.google.com/drive/u/1/folders/17pQ9EPhnU1O2wfjr-WJZ8XTDVvLQq7nf</t>
  </si>
  <si>
    <t>Input</t>
  </si>
  <si>
    <t>Distribution &amp; refrigeration</t>
  </si>
  <si>
    <t>Ref</t>
  </si>
  <si>
    <t>Location info within reference</t>
  </si>
  <si>
    <t>Agricultural crops</t>
  </si>
  <si>
    <t>All items</t>
  </si>
  <si>
    <t>1, 
33, 
41</t>
  </si>
  <si>
    <t>Landfill &amp; Composting/AD,
 Recycling,
 Waste to energy</t>
  </si>
  <si>
    <t>Produce delivered</t>
  </si>
  <si>
    <t>Sugar</t>
  </si>
  <si>
    <t>Fuels &amp; WTT-Fuels</t>
  </si>
  <si>
    <t>Summary table</t>
  </si>
  <si>
    <t>Wheat</t>
  </si>
  <si>
    <t>52 and 59</t>
  </si>
  <si>
    <t>IPCC - Table 11.1A. UKGHG Table A3.3.11</t>
  </si>
  <si>
    <t xml:space="preserve">Enteric emissions from liveweight:
ref 66 Table A3.3.2 pg 189/476
Enteric emissions considering DMI:
ref 65 pg 347 - 349
VS excretion and rate:
ref 52 10.13A. pg 55
Methane conversion for manure management:
ref 52 table 10.17 and ref 66 table A 3.3.3
Direct N2O emissions:
ref 66 pg 191 and tables A 3.3.6, A3.3.8 and A3.3.9
Indirect N2O leaching:
ref 66 pg 137 and associated 2105061317_Supplementary_file_EFs_UK_inventory_agriculture_2020Submission (1)
Indirect N2O from volatisation (manure management):
ref 66 pg 137 and ref 52 tables 10.22 and 11.3
</t>
  </si>
  <si>
    <t>Road - Contracted</t>
  </si>
  <si>
    <t>Freighting goods &amp; WTT- Del vehs &amp; freight</t>
  </si>
  <si>
    <t>Cane</t>
  </si>
  <si>
    <t>Table 96</t>
  </si>
  <si>
    <t>equation 2.25</t>
  </si>
  <si>
    <t>Barley</t>
  </si>
  <si>
    <t>IPCC - Table 11.1A. UKGHG Table A3.3.12</t>
  </si>
  <si>
    <t>Beet</t>
  </si>
  <si>
    <t>Table 95</t>
  </si>
  <si>
    <t>Bioenergy &amp; WTT-Bioenergy &amp; Outside of scopes</t>
  </si>
  <si>
    <t>IPCC - Table 11.1A. UKGHG Table A3.3.13</t>
  </si>
  <si>
    <t>Fermentation</t>
  </si>
  <si>
    <t>Oil Seed Rape</t>
  </si>
  <si>
    <t>IPCC - Table 11.1A. UKGHG Table A3.3.14</t>
  </si>
  <si>
    <t>pg 12/20</t>
  </si>
  <si>
    <t>IPCC - Table 11.1A. UKGHG Table A3.3.15</t>
  </si>
  <si>
    <t>CO2 release</t>
  </si>
  <si>
    <t>Combine harvester</t>
  </si>
  <si>
    <t>Field Beans &amp; Dry Peas</t>
  </si>
  <si>
    <t>IPCC - Table 11.1A. UKGHG Table A3.3.16</t>
  </si>
  <si>
    <t>Road - Own Vehicle</t>
  </si>
  <si>
    <t>Products</t>
  </si>
  <si>
    <t>Lupins</t>
  </si>
  <si>
    <t>IPCC - Table 11.1A. UKGHG Table A3.3.17</t>
  </si>
  <si>
    <t>Sea freight</t>
  </si>
  <si>
    <t>Calcium carbonate</t>
  </si>
  <si>
    <t>Table 10 Page 24</t>
  </si>
  <si>
    <t>Table 16</t>
  </si>
  <si>
    <t>Soya</t>
  </si>
  <si>
    <t>IPCC - Table 11.1A. UKGHG Table A3.3.18</t>
  </si>
  <si>
    <t>Air frieght</t>
  </si>
  <si>
    <t>Yeast (dry)</t>
  </si>
  <si>
    <t>Page 7</t>
  </si>
  <si>
    <t>Potato harvester</t>
  </si>
  <si>
    <t>Maize</t>
  </si>
  <si>
    <t>IPCC - Table 11.1A. UKGHG Table A3.3.19</t>
  </si>
  <si>
    <t>Rail</t>
  </si>
  <si>
    <t>Citric acid</t>
  </si>
  <si>
    <t>Page 9</t>
  </si>
  <si>
    <t>Scope 2 Electricity (UK) &amp; 
Scope 3 T&amp;D - UK electricity &amp; WTT- UK electicity (generation) &amp; WTT  - UK electricity (T&amp;D)</t>
  </si>
  <si>
    <t>Fodder crops – maize</t>
  </si>
  <si>
    <t>IPCC - Table 11.1A. UKGHG Table A3.3.20</t>
  </si>
  <si>
    <t>Beef fattening heifers</t>
  </si>
  <si>
    <t>Direct fuel use</t>
  </si>
  <si>
    <t>Note: don’t double count anything from Fuels section</t>
  </si>
  <si>
    <t>CO2 canisters</t>
  </si>
  <si>
    <t>Table 2, page 6</t>
  </si>
  <si>
    <t>T&amp;D - UK electricity</t>
  </si>
  <si>
    <t>Fooder crops – leafy</t>
  </si>
  <si>
    <t>IPCC - Table 11.1A. UKGHG Table A3.3.21</t>
  </si>
  <si>
    <t>Ammonium Bisulphate</t>
  </si>
  <si>
    <t>Electricity (UK) &amp; T&amp;D - UK electricity &amp; WTT- UK electicity (generation) &amp; WTT  - UK electricity (T&amp;D)</t>
  </si>
  <si>
    <t>Fodder crops – root</t>
  </si>
  <si>
    <t>IPCC - Table 11.1A. UKGHG Table A3.3.22</t>
  </si>
  <si>
    <t>Contracted Vehicle</t>
  </si>
  <si>
    <t>Sugar Beet</t>
  </si>
  <si>
    <t>IPCC - Table 11.1A. UKGHG Table A3.3.23</t>
  </si>
  <si>
    <t>Fattening bulls (beef)</t>
  </si>
  <si>
    <t>Crème de Tartre Naturel</t>
  </si>
  <si>
    <t>Rye, Triticale</t>
  </si>
  <si>
    <t>IPCC - Table 11.1A. UKGHG Table A3.3.24</t>
  </si>
  <si>
    <t>Diatomite Celatom Earth - FW14</t>
  </si>
  <si>
    <t>2*</t>
  </si>
  <si>
    <t>*based on mass of steel</t>
  </si>
  <si>
    <t>Horticultural crops - Vegetables</t>
  </si>
  <si>
    <t>Beef fattening steers</t>
  </si>
  <si>
    <t>Own Vehicle</t>
  </si>
  <si>
    <t>Granulated Sugar</t>
  </si>
  <si>
    <t>Potatoes</t>
  </si>
  <si>
    <t>Inobacter</t>
  </si>
  <si>
    <t>Vegetables (general)</t>
  </si>
  <si>
    <t>Refrigeration</t>
  </si>
  <si>
    <t>IOC Primrouge R9008</t>
  </si>
  <si>
    <t>Beans and peas</t>
  </si>
  <si>
    <t>Refrigeration emissions</t>
  </si>
  <si>
    <t>IOC 18-2007</t>
  </si>
  <si>
    <t>Custom Vegetables</t>
  </si>
  <si>
    <t>Nutriflore FML</t>
  </si>
  <si>
    <t>Horticultural crops - Fruits</t>
  </si>
  <si>
    <t>Oenocell</t>
  </si>
  <si>
    <t>Apples</t>
  </si>
  <si>
    <t>Yield record only, no GHG flux associated with these data inputs</t>
  </si>
  <si>
    <t>Phosphates Mazure</t>
  </si>
  <si>
    <t>Pears</t>
  </si>
  <si>
    <t>Potassium Bisufite</t>
  </si>
  <si>
    <t>Nuts</t>
  </si>
  <si>
    <t>Table 2</t>
  </si>
  <si>
    <t>Cherries</t>
  </si>
  <si>
    <t>Bottles</t>
  </si>
  <si>
    <t>Plums</t>
  </si>
  <si>
    <t>Labels</t>
  </si>
  <si>
    <t>Raspberries</t>
  </si>
  <si>
    <t>Corks</t>
  </si>
  <si>
    <t>Strawberries</t>
  </si>
  <si>
    <t>Muzzles</t>
  </si>
  <si>
    <t>Blackberries</t>
  </si>
  <si>
    <t>Screw caps</t>
  </si>
  <si>
    <t>Misc</t>
  </si>
  <si>
    <t xml:space="preserve">Gooseberries </t>
  </si>
  <si>
    <t>Foils – aluminium</t>
  </si>
  <si>
    <t>Perennial crops</t>
  </si>
  <si>
    <t>Bricks &amp; tiles</t>
  </si>
  <si>
    <t>Redcurrants</t>
  </si>
  <si>
    <t>Foils – polythene</t>
  </si>
  <si>
    <t>Top Fruit</t>
  </si>
  <si>
    <t>Outside of scopes</t>
  </si>
  <si>
    <t>Bricks</t>
  </si>
  <si>
    <t>Clay</t>
  </si>
  <si>
    <t>Blackcurrants</t>
  </si>
  <si>
    <t>Crown caps – steel</t>
  </si>
  <si>
    <t>Stone Fruit (plums, cherries, etc)</t>
  </si>
  <si>
    <t>Choose either:</t>
  </si>
  <si>
    <t>Tree Crops</t>
  </si>
  <si>
    <t>Organic feed</t>
  </si>
  <si>
    <t>Boxes</t>
  </si>
  <si>
    <t>Poplar</t>
  </si>
  <si>
    <t>32 &amp; 30</t>
  </si>
  <si>
    <t>Specfic Data</t>
  </si>
  <si>
    <t>Miles per gallon (MPG)</t>
  </si>
  <si>
    <t>Firewood</t>
  </si>
  <si>
    <t>3 &amp; 17</t>
  </si>
  <si>
    <t>Field margins</t>
  </si>
  <si>
    <t>Christmas Trees</t>
  </si>
  <si>
    <t>Uncultivated</t>
  </si>
  <si>
    <t>Electric vehicles</t>
  </si>
  <si>
    <t>Imported Organic Fertility</t>
  </si>
  <si>
    <t>Water supply</t>
  </si>
  <si>
    <t>Average data</t>
  </si>
  <si>
    <t>Small car (up to 1.4l engine)</t>
  </si>
  <si>
    <t>Passenger vehicles &amp; WTT- pass vehs &amp; travel- land</t>
  </si>
  <si>
    <t>Cattle Manure - FYM - Autumn Application</t>
  </si>
  <si>
    <t>Mains waste water</t>
  </si>
  <si>
    <t>Water treatment</t>
  </si>
  <si>
    <t>Cattle Manure - FYM - Spring Application</t>
  </si>
  <si>
    <t>Table 1, S278</t>
  </si>
  <si>
    <t>Cattle Slurry - 6% DM - Spring Application</t>
  </si>
  <si>
    <t>Cattle Slurry - 6% DM - Autumn Application</t>
  </si>
  <si>
    <t>Medium car (1.4-2.0l)</t>
  </si>
  <si>
    <t>Pig Manure - FYM - Spring Application</t>
  </si>
  <si>
    <t>Pig Manure - FYM - Autumn Application</t>
  </si>
  <si>
    <t>Ammonium nitrate</t>
  </si>
  <si>
    <t>see ref</t>
  </si>
  <si>
    <t>Pig Slurry - 4% DM - Spring Application</t>
  </si>
  <si>
    <t>Pig Slurry - 4% DM - Autumn Application</t>
  </si>
  <si>
    <t>Potash (K)</t>
  </si>
  <si>
    <t>Large car (2.0l and over)</t>
  </si>
  <si>
    <t>Poultry Manure - 40% DM - Spring Application</t>
  </si>
  <si>
    <t>Phosphate (P)</t>
  </si>
  <si>
    <t>Table 3.3.1</t>
  </si>
  <si>
    <t>Poultry Manure - 40% DM - Autumn Application</t>
  </si>
  <si>
    <t>Green Waste Compost - Spring Application</t>
  </si>
  <si>
    <t>Green Waste Compost - Autumn Application</t>
  </si>
  <si>
    <t>Motorbike</t>
  </si>
  <si>
    <t>AD digestate - Spring Application</t>
  </si>
  <si>
    <r>
      <rPr>
        <sz val="10"/>
        <color rgb="FF000000"/>
        <rFont val="Poppins"/>
      </rPr>
      <t xml:space="preserve">Arable to </t>
    </r>
    <r>
      <rPr>
        <sz val="10"/>
        <color rgb="FF000000"/>
        <rFont val="Poppins"/>
      </rPr>
      <t>Floristically enhanced grass margin (HE10)</t>
    </r>
  </si>
  <si>
    <t>Public transport</t>
  </si>
  <si>
    <t>Emissions from the use of all forms of public transport, when travelling for business.</t>
  </si>
  <si>
    <t>AD digestate - Autumn Application</t>
  </si>
  <si>
    <r>
      <rPr>
        <sz val="10"/>
        <color rgb="FF000000"/>
        <rFont val="Poppins"/>
      </rPr>
      <t xml:space="preserve">Arable to </t>
    </r>
    <r>
      <rPr>
        <sz val="10"/>
        <color rgb="FF000000"/>
        <rFont val="Poppins"/>
      </rPr>
      <t>Grass buffer strip (EE3/OE3)</t>
    </r>
  </si>
  <si>
    <t>UK train</t>
  </si>
  <si>
    <t>Business travel – land &amp; WTT- pass vehs &amp; travel- land</t>
  </si>
  <si>
    <t>Waste Water Treatment Cake</t>
  </si>
  <si>
    <r>
      <rPr>
        <sz val="10"/>
        <color rgb="FF000000"/>
        <rFont val="Poppins"/>
      </rPr>
      <t xml:space="preserve">Arable to </t>
    </r>
    <r>
      <rPr>
        <sz val="10"/>
        <color rgb="FF000000"/>
        <rFont val="Poppins"/>
      </rPr>
      <t>Beetle banks (OHF7)</t>
    </r>
  </si>
  <si>
    <t>International train</t>
  </si>
  <si>
    <t xml:space="preserve">Exported Cattle Manure  </t>
  </si>
  <si>
    <t>Exported</t>
  </si>
  <si>
    <r>
      <rPr>
        <sz val="10"/>
        <color rgb="FF000000"/>
        <rFont val="Poppins"/>
      </rPr>
      <t xml:space="preserve">Rough permanent grasslant to </t>
    </r>
    <r>
      <rPr>
        <sz val="10"/>
        <color rgb="FF000000"/>
        <rFont val="Poppins"/>
      </rPr>
      <t>Wood pasture and parkland (HC13)</t>
    </r>
  </si>
  <si>
    <t>Bus</t>
  </si>
  <si>
    <t>Straw</t>
  </si>
  <si>
    <t>Organic</t>
  </si>
  <si>
    <t>Taxi</t>
  </si>
  <si>
    <t xml:space="preserve">Non -organic </t>
  </si>
  <si>
    <r>
      <rPr>
        <sz val="10"/>
        <color rgb="FF000000"/>
        <rFont val="Poppins"/>
      </rPr>
      <t xml:space="preserve">Rough Permanent grassland to </t>
    </r>
    <r>
      <rPr>
        <sz val="10"/>
        <color rgb="FF000000"/>
        <rFont val="Poppins"/>
      </rPr>
      <t>Rough grazing for birds (HL8)</t>
    </r>
  </si>
  <si>
    <t>Flights</t>
  </si>
  <si>
    <t>Short haul</t>
  </si>
  <si>
    <t>Business Travel – Air &amp; WTT-business travel-air</t>
  </si>
  <si>
    <t>Anaerobic Digestion plants</t>
  </si>
  <si>
    <r>
      <rPr>
        <sz val="10"/>
        <color rgb="FF000000"/>
        <rFont val="Poppins"/>
      </rPr>
      <t xml:space="preserve">Rough Permanent Grassland to </t>
    </r>
    <r>
      <rPr>
        <sz val="10"/>
        <color rgb="FF000000"/>
        <rFont val="Poppins"/>
      </rPr>
      <t>Scrub areas (HC17)</t>
    </r>
  </si>
  <si>
    <t>Long haul</t>
  </si>
  <si>
    <t>Running of an AD plant</t>
  </si>
  <si>
    <t>Hotel stays</t>
  </si>
  <si>
    <t>Fugitive methane loss</t>
  </si>
  <si>
    <t>Table 1.8</t>
  </si>
  <si>
    <t>Hotel stay</t>
  </si>
  <si>
    <t>Hotel Stays</t>
  </si>
  <si>
    <t>Lime and mineral fertilisers</t>
  </si>
  <si>
    <t>Lime</t>
  </si>
  <si>
    <t>Ground limestone</t>
  </si>
  <si>
    <t>All actual branded sprays are calculated with reference to the generic spray values above and the active ingredient content documented on the Pesticides register on 23/02/2023</t>
  </si>
  <si>
    <t>Burnt lime (or chalk)</t>
  </si>
  <si>
    <t>Contractor Operations</t>
  </si>
  <si>
    <t>Add for straw chopping</t>
  </si>
  <si>
    <t>37 &amp; 64</t>
  </si>
  <si>
    <t>AHDB database &amp; Red diesel</t>
  </si>
  <si>
    <t xml:space="preserve">LimeX 
(Ca 220kg/t, P2O5 9kg/t, Mg 8kg/t, SO3 7kg/t) </t>
  </si>
  <si>
    <t>Add furrow press</t>
  </si>
  <si>
    <t>Rock phosphate (P)</t>
  </si>
  <si>
    <t>Apendix</t>
  </si>
  <si>
    <t>Rock potash (K)</t>
  </si>
  <si>
    <t>K fertiliser</t>
  </si>
  <si>
    <t>18*</t>
  </si>
  <si>
    <t>*FCT calculations based on communications with suppliers about ingredients and use of the GFLI database to estimate product footprint</t>
  </si>
  <si>
    <t>Gypsum</t>
  </si>
  <si>
    <t>Green Manures</t>
  </si>
  <si>
    <t>Alfalfa</t>
  </si>
  <si>
    <t>Non-legume hay</t>
  </si>
  <si>
    <t>Combining</t>
  </si>
  <si>
    <t>N-fixing forages</t>
  </si>
  <si>
    <t>Non N-fixing foraes</t>
  </si>
  <si>
    <t>Perennial Grasses</t>
  </si>
  <si>
    <t>Grass-Clover Mixtures</t>
  </si>
  <si>
    <t>Plant raising media</t>
  </si>
  <si>
    <t>Peat (UK)</t>
  </si>
  <si>
    <t>Table 6 Page 23</t>
  </si>
  <si>
    <t>Flat lift rape drilling</t>
  </si>
  <si>
    <t>Peat (Ireland)</t>
  </si>
  <si>
    <t>Peat (Finland/Russia)</t>
  </si>
  <si>
    <t>Green Waste Compost</t>
  </si>
  <si>
    <t>Vine tubes</t>
  </si>
  <si>
    <t>Coir</t>
  </si>
  <si>
    <t>Vine ties</t>
  </si>
  <si>
    <t>Bark</t>
  </si>
  <si>
    <t>Wood fibre</t>
  </si>
  <si>
    <t>Perlite</t>
  </si>
  <si>
    <t>Vermiculite</t>
  </si>
  <si>
    <t>Rockwool</t>
  </si>
  <si>
    <t>Page 4</t>
  </si>
  <si>
    <t>Seed</t>
  </si>
  <si>
    <t>OSR swathing</t>
  </si>
  <si>
    <t>Seed Potato</t>
  </si>
  <si>
    <t>Row 400 of Mass allocation tab</t>
  </si>
  <si>
    <t>Potato Bed Preparation</t>
  </si>
  <si>
    <t>Potato de-stoning</t>
  </si>
  <si>
    <t>Potato Harvesting - Self Propelled</t>
  </si>
  <si>
    <t>Potato Harvesting - Trailed</t>
  </si>
  <si>
    <t>Potato Planting</t>
  </si>
  <si>
    <t>Tillage train</t>
  </si>
  <si>
    <t>37*</t>
  </si>
  <si>
    <t>Farm Carbon Calculator calculations &amp; HGCA</t>
  </si>
  <si>
    <t>18, 67, 68</t>
  </si>
  <si>
    <t>Pallet stretch wrap</t>
  </si>
  <si>
    <t xml:space="preserve">Aluminium  </t>
  </si>
  <si>
    <t>Euro Stacking Container 21014 - 600x400x73</t>
  </si>
  <si>
    <t>Starter feed</t>
  </si>
  <si>
    <t>18 &amp; 67</t>
  </si>
  <si>
    <t>Punnets - PET</t>
  </si>
  <si>
    <t>Virgin PET</t>
  </si>
  <si>
    <t>Website</t>
  </si>
  <si>
    <t>Punnets - RPET</t>
  </si>
  <si>
    <t>100% recycled PET</t>
  </si>
  <si>
    <t>18* &amp; 72</t>
  </si>
  <si>
    <t>Clear Film - PET</t>
  </si>
  <si>
    <t>Raspberry Pot - 4.7L - Type 5504</t>
  </si>
  <si>
    <t>Timber Softwood</t>
  </si>
  <si>
    <t>Horticultural materials</t>
  </si>
  <si>
    <t>This calculates the emissions from the production of horticultural plastics and fabrics, including fleece, netting, mulches and plastic sheeting</t>
  </si>
  <si>
    <t>Fleece</t>
  </si>
  <si>
    <t>Netting</t>
  </si>
  <si>
    <t>Ground cover (e.g. mypex)</t>
  </si>
  <si>
    <t>Sheeting</t>
  </si>
  <si>
    <t xml:space="preserve">Glass </t>
  </si>
  <si>
    <t>n/a</t>
  </si>
  <si>
    <t>Building materials</t>
  </si>
  <si>
    <t>Window units</t>
  </si>
  <si>
    <t>Wooden frame, double glazed</t>
  </si>
  <si>
    <t>PVC frame, double glazed</t>
  </si>
  <si>
    <t>Insulation</t>
  </si>
  <si>
    <t>Fibreglass</t>
  </si>
  <si>
    <t>Finishing</t>
  </si>
  <si>
    <t>Plaster</t>
  </si>
  <si>
    <t>Plasterboard</t>
  </si>
  <si>
    <t>Carpet</t>
  </si>
  <si>
    <t>Underlay</t>
  </si>
  <si>
    <t>Vinyl flooring</t>
  </si>
  <si>
    <t>Glasshouses &amp; polytunnels</t>
  </si>
  <si>
    <t>Glasshouse</t>
  </si>
  <si>
    <t>Galvanised Steel</t>
  </si>
  <si>
    <t>Polytunnel Frame</t>
  </si>
  <si>
    <t>Polytunnel Frames</t>
  </si>
  <si>
    <t>Single Span</t>
  </si>
  <si>
    <t>Multispan</t>
  </si>
  <si>
    <t>Polytunnel Cover</t>
  </si>
  <si>
    <t>Polythene (LDPE Film)</t>
  </si>
  <si>
    <t>Custom polytunnel cover</t>
  </si>
  <si>
    <t>#REF!</t>
  </si>
  <si>
    <t xml:space="preserve">Foundation For Common Land Carbon Calculator - Data collection sheet </t>
  </si>
  <si>
    <r>
      <rPr>
        <b/>
        <sz val="11"/>
        <rFont val="Poppins"/>
      </rPr>
      <t xml:space="preserve">1. </t>
    </r>
    <r>
      <rPr>
        <sz val="11"/>
        <rFont val="Poppins"/>
      </rPr>
      <t xml:space="preserve">After completing this data collection spreadsheet, head to </t>
    </r>
    <r>
      <rPr>
        <u/>
        <sz val="11"/>
        <rFont val="Poppins"/>
      </rPr>
      <t>https://calculator.farmcarbontoolkit.org.uk/FCL</t>
    </r>
    <r>
      <rPr>
        <sz val="11"/>
        <rFont val="Poppins"/>
      </rPr>
      <t xml:space="preserve"> and create a new report.</t>
    </r>
  </si>
  <si>
    <r>
      <rPr>
        <b/>
        <sz val="11"/>
        <rFont val="Poppins"/>
      </rPr>
      <t>2.</t>
    </r>
    <r>
      <rPr>
        <sz val="11"/>
        <rFont val="Poppins"/>
      </rPr>
      <t xml:space="preserve"> Enter a few basic details about your business on the farm details page, using the data you collected here. Once you have saved, you will be brought to the main screen of the Carbon Calculator.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</si>
</sst>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0"/>
    <numFmt numFmtId="165" formatCode="#,##0.0"/>
    <numFmt numFmtId="166" formatCode="0.000"/>
    <numFmt numFmtId="167" formatCode="&quot;£&quot;#,##0"/>
    <numFmt numFmtId="168" formatCode="#,##0.0000"/>
    <numFmt numFmtId="169" formatCode="#,##0.000"/>
    <numFmt numFmtId="170" formatCode="0.0"/>
    <numFmt numFmtId="171" formatCode="[$£-809]#,##0.00"/>
    <numFmt numFmtId="172" formatCode="dd/mm/yy"/>
  </numFmts>
  <fonts count="121">
    <font>
      <sz val="10"/>
      <color rgb="FF000000"/>
      <name val="Calibri"/>
      <scheme val="minor"/>
    </font>
    <font>
      <b/>
      <sz val="14"/>
      <color rgb="FFFFFFFF"/>
      <name val="Poppins"/>
    </font>
    <font>
      <sz val="10"/>
      <name val="Calibri"/>
    </font>
    <font>
      <sz val="9"/>
      <color rgb="FFFFFFFF"/>
      <name val="Poppins"/>
    </font>
    <font>
      <b/>
      <sz val="9"/>
      <color theme="1"/>
      <name val="Poppins"/>
    </font>
    <font>
      <sz val="9"/>
      <color theme="1"/>
      <name val="Poppins"/>
    </font>
    <font>
      <b/>
      <sz val="12"/>
      <color rgb="FFFFFFFF"/>
      <name val="Poppins"/>
    </font>
    <font>
      <sz val="10"/>
      <color theme="1"/>
      <name val="Calibri"/>
    </font>
    <font>
      <sz val="9"/>
      <color rgb="FF46382F"/>
      <name val="Poppins"/>
    </font>
    <font>
      <sz val="10"/>
      <color rgb="FF000000"/>
      <name val="Poppins"/>
    </font>
    <font>
      <sz val="11"/>
      <color rgb="FF46382F"/>
      <name val="Poppins"/>
    </font>
    <font>
      <sz val="11"/>
      <color theme="1"/>
      <name val="Poppins"/>
    </font>
    <font>
      <u/>
      <sz val="11"/>
      <color rgb="FF0000FF"/>
      <name val="Poppins"/>
    </font>
    <font>
      <b/>
      <sz val="11"/>
      <color theme="1"/>
      <name val="Poppins"/>
    </font>
    <font>
      <u/>
      <sz val="11"/>
      <color rgb="FF0000FF"/>
      <name val="Poppins"/>
    </font>
    <font>
      <u/>
      <sz val="11"/>
      <color rgb="FF0000FF"/>
      <name val="Poppins"/>
    </font>
    <font>
      <sz val="10"/>
      <color theme="1"/>
      <name val="Arial"/>
    </font>
    <font>
      <sz val="10"/>
      <color rgb="FFFFFFFF"/>
      <name val="Arial"/>
    </font>
    <font>
      <u/>
      <sz val="11"/>
      <color rgb="FF00AEA6"/>
      <name val="Poppins"/>
    </font>
    <font>
      <sz val="11"/>
      <color rgb="FF333333"/>
      <name val="Inter"/>
    </font>
    <font>
      <sz val="12"/>
      <color rgb="FFFFFFFF"/>
      <name val="Calibri"/>
    </font>
    <font>
      <b/>
      <i/>
      <sz val="10"/>
      <color rgb="FFFFFFFF"/>
      <name val="Poppins"/>
    </font>
    <font>
      <sz val="10"/>
      <color rgb="FFFFFFFF"/>
      <name val="Poppins"/>
    </font>
    <font>
      <b/>
      <sz val="10"/>
      <color rgb="FF46382F"/>
      <name val="Poppins"/>
    </font>
    <font>
      <sz val="10"/>
      <color theme="1"/>
      <name val="Poppins"/>
    </font>
    <font>
      <b/>
      <sz val="12"/>
      <color rgb="FFF3F3F3"/>
      <name val="Poppins"/>
    </font>
    <font>
      <sz val="12"/>
      <color theme="1"/>
      <name val="Poppins"/>
    </font>
    <font>
      <b/>
      <sz val="10"/>
      <color theme="1"/>
      <name val="Poppins"/>
    </font>
    <font>
      <i/>
      <u/>
      <sz val="9"/>
      <color rgb="FFFFFFFF"/>
      <name val="Poppins"/>
    </font>
    <font>
      <i/>
      <sz val="9"/>
      <color rgb="FFFFFFFF"/>
      <name val="Poppins"/>
    </font>
    <font>
      <b/>
      <sz val="10"/>
      <color rgb="FF000000"/>
      <name val="Poppins"/>
    </font>
    <font>
      <b/>
      <sz val="10"/>
      <color rgb="FFFFFFFF"/>
      <name val="Poppins"/>
    </font>
    <font>
      <sz val="12"/>
      <color rgb="FFFFFFFF"/>
      <name val="Poppins"/>
    </font>
    <font>
      <b/>
      <i/>
      <sz val="12"/>
      <color rgb="FFFFFFFF"/>
      <name val="Poppins"/>
    </font>
    <font>
      <sz val="10"/>
      <color rgb="FF000000"/>
      <name val="Poppins"/>
    </font>
    <font>
      <u/>
      <sz val="10"/>
      <color rgb="FF000000"/>
      <name val="Poppins"/>
    </font>
    <font>
      <sz val="10"/>
      <color rgb="FF46382F"/>
      <name val="Poppins"/>
    </font>
    <font>
      <i/>
      <sz val="10"/>
      <color rgb="FF46382F"/>
      <name val="Poppins"/>
    </font>
    <font>
      <u/>
      <sz val="10"/>
      <color rgb="FF46382F"/>
      <name val="Poppins"/>
    </font>
    <font>
      <i/>
      <sz val="10"/>
      <color rgb="FFFFFFFF"/>
      <name val="Poppins"/>
    </font>
    <font>
      <b/>
      <sz val="9"/>
      <color rgb="FF46382F"/>
      <name val="Poppins"/>
    </font>
    <font>
      <b/>
      <sz val="9"/>
      <color rgb="FFFFFFFF"/>
      <name val="Poppins"/>
    </font>
    <font>
      <i/>
      <u/>
      <sz val="10"/>
      <color rgb="FFFFFFFF"/>
      <name val="Poppins"/>
    </font>
    <font>
      <sz val="10"/>
      <color rgb="FFFFFFFF"/>
      <name val="Calibri"/>
    </font>
    <font>
      <sz val="10"/>
      <color rgb="FF434343"/>
      <name val="Poppins"/>
    </font>
    <font>
      <b/>
      <sz val="10"/>
      <color rgb="FF434343"/>
      <name val="Poppins"/>
    </font>
    <font>
      <sz val="10"/>
      <color theme="1"/>
      <name val="Calibri"/>
    </font>
    <font>
      <sz val="10"/>
      <color rgb="FF434343"/>
      <name val="Calibri"/>
    </font>
    <font>
      <sz val="9"/>
      <color rgb="FF434343"/>
      <name val="Poppins"/>
    </font>
    <font>
      <u/>
      <sz val="10"/>
      <color rgb="FF000000"/>
      <name val="Poppins"/>
    </font>
    <font>
      <u/>
      <sz val="10"/>
      <color rgb="FF46382F"/>
      <name val="Poppins"/>
    </font>
    <font>
      <i/>
      <sz val="10"/>
      <color theme="1"/>
      <name val="Poppins"/>
    </font>
    <font>
      <sz val="10"/>
      <color rgb="FF4285F4"/>
      <name val="Inconsolata"/>
    </font>
    <font>
      <sz val="10"/>
      <color rgb="FFFF9900"/>
      <name val="Poppins"/>
    </font>
    <font>
      <b/>
      <sz val="10"/>
      <color rgb="FFFF9900"/>
      <name val="Poppins"/>
    </font>
    <font>
      <i/>
      <sz val="10"/>
      <color rgb="FF000000"/>
      <name val="Poppins"/>
    </font>
    <font>
      <sz val="10"/>
      <color rgb="FFFF9900"/>
      <name val="Inconsolata"/>
    </font>
    <font>
      <sz val="10"/>
      <color rgb="FF333333"/>
      <name val="Poppins"/>
    </font>
    <font>
      <u/>
      <sz val="10"/>
      <color rgb="FF46382F"/>
      <name val="Poppins"/>
    </font>
    <font>
      <sz val="10"/>
      <color rgb="FF000000"/>
      <name val="Calibri"/>
    </font>
    <font>
      <sz val="10"/>
      <color rgb="FF46382F"/>
      <name val="Poppins"/>
    </font>
    <font>
      <b/>
      <sz val="9"/>
      <color rgb="FF000000"/>
      <name val="Poppins"/>
    </font>
    <font>
      <sz val="10"/>
      <color rgb="FFFFFFFF"/>
      <name val="Calibri"/>
    </font>
    <font>
      <sz val="10"/>
      <color rgb="FFE9F4F3"/>
      <name val="Poppins"/>
    </font>
    <font>
      <sz val="10"/>
      <color theme="6"/>
      <name val="Poppins"/>
    </font>
    <font>
      <sz val="10"/>
      <color rgb="FF46382F"/>
      <name val="Calibri"/>
    </font>
    <font>
      <u/>
      <sz val="10"/>
      <color rgb="FF46382F"/>
      <name val="Poppins"/>
    </font>
    <font>
      <sz val="10"/>
      <color rgb="FF46382F"/>
      <name val="Calibri"/>
    </font>
    <font>
      <sz val="10"/>
      <color rgb="FFFFFFFF"/>
      <name val="Poppins"/>
    </font>
    <font>
      <i/>
      <u/>
      <sz val="10"/>
      <color rgb="FFFFFFFF"/>
      <name val="Poppins"/>
    </font>
    <font>
      <i/>
      <sz val="10"/>
      <color rgb="FFBCD1CF"/>
      <name val="Poppins"/>
    </font>
    <font>
      <u/>
      <sz val="10"/>
      <color rgb="FF46382F"/>
      <name val="Poppins"/>
    </font>
    <font>
      <sz val="10"/>
      <color theme="1"/>
      <name val="Poppins"/>
    </font>
    <font>
      <b/>
      <sz val="10"/>
      <color rgb="FFE9F4F3"/>
      <name val="Poppins"/>
    </font>
    <font>
      <u/>
      <sz val="10"/>
      <color rgb="FF000000"/>
      <name val="Poppins"/>
    </font>
    <font>
      <b/>
      <sz val="14"/>
      <color theme="1"/>
      <name val="Poppins"/>
    </font>
    <font>
      <u/>
      <sz val="9"/>
      <color theme="1"/>
      <name val="Poppins"/>
    </font>
    <font>
      <u/>
      <sz val="9"/>
      <color theme="1"/>
      <name val="Poppins"/>
    </font>
    <font>
      <u/>
      <sz val="9"/>
      <color theme="1"/>
      <name val="Poppins"/>
    </font>
    <font>
      <u/>
      <sz val="9"/>
      <color theme="1"/>
      <name val="Poppins"/>
    </font>
    <font>
      <sz val="9"/>
      <color theme="9"/>
      <name val="Poppins"/>
    </font>
    <font>
      <u/>
      <sz val="9"/>
      <color theme="1"/>
      <name val="Poppins"/>
    </font>
    <font>
      <u/>
      <sz val="9"/>
      <color rgb="FF46382F"/>
      <name val="Poppins"/>
    </font>
    <font>
      <u/>
      <sz val="9"/>
      <color theme="1"/>
      <name val="Poppins"/>
    </font>
    <font>
      <u/>
      <sz val="9"/>
      <color theme="1"/>
      <name val="Poppins"/>
    </font>
    <font>
      <u/>
      <sz val="9"/>
      <color theme="1"/>
      <name val="Poppins"/>
    </font>
    <font>
      <b/>
      <sz val="9"/>
      <color rgb="FFF3F3F3"/>
      <name val="Poppins"/>
    </font>
    <font>
      <b/>
      <sz val="9"/>
      <color rgb="FF434343"/>
      <name val="Poppins"/>
    </font>
    <font>
      <sz val="9"/>
      <color rgb="FFF3F3F3"/>
      <name val="Poppins"/>
    </font>
    <font>
      <u/>
      <sz val="9"/>
      <color rgb="FFF3F3F3"/>
      <name val="Poppins"/>
    </font>
    <font>
      <b/>
      <sz val="9"/>
      <color theme="9"/>
      <name val="Poppins"/>
    </font>
    <font>
      <i/>
      <sz val="9"/>
      <color theme="1"/>
      <name val="Poppins"/>
    </font>
    <font>
      <i/>
      <sz val="9"/>
      <color theme="9"/>
      <name val="Poppins"/>
    </font>
    <font>
      <sz val="10"/>
      <color theme="9"/>
      <name val="Calibri"/>
    </font>
    <font>
      <u/>
      <sz val="9"/>
      <color theme="1"/>
      <name val="Poppins"/>
    </font>
    <font>
      <u/>
      <sz val="9"/>
      <color theme="1"/>
      <name val="Poppins"/>
    </font>
    <font>
      <u/>
      <sz val="9"/>
      <color theme="1"/>
      <name val="Poppins"/>
    </font>
    <font>
      <u/>
      <sz val="9"/>
      <color theme="1"/>
      <name val="Poppins"/>
    </font>
    <font>
      <b/>
      <i/>
      <sz val="9"/>
      <color theme="1"/>
      <name val="Poppins"/>
    </font>
    <font>
      <b/>
      <i/>
      <u/>
      <sz val="10"/>
      <color rgb="FFFFFFFF"/>
      <name val="Poppins"/>
    </font>
    <font>
      <b/>
      <i/>
      <sz val="10"/>
      <color rgb="FFBCD1CF"/>
      <name val="Poppins"/>
    </font>
    <font>
      <b/>
      <sz val="14"/>
      <color rgb="FFF3F3F3"/>
      <name val="Poppins"/>
    </font>
    <font>
      <u/>
      <sz val="10"/>
      <color rgb="FF000000"/>
      <name val="Poppins"/>
    </font>
    <font>
      <u/>
      <sz val="10"/>
      <color rgb="FF000000"/>
      <name val="Poppins"/>
    </font>
    <font>
      <u/>
      <sz val="9"/>
      <color rgb="FF0000FF"/>
      <name val="Poppins"/>
    </font>
    <font>
      <b/>
      <i/>
      <sz val="10"/>
      <color rgb="FFFFFFFF"/>
      <name val="Poppins"/>
    </font>
    <font>
      <b/>
      <i/>
      <sz val="9"/>
      <color rgb="FFFFFFFF"/>
      <name val="Poppins"/>
    </font>
    <font>
      <b/>
      <sz val="10"/>
      <color rgb="FFF3F3F3"/>
      <name val="Poppins"/>
    </font>
    <font>
      <u/>
      <sz val="10"/>
      <color rgb="FF0000FF"/>
      <name val="Poppins"/>
    </font>
    <font>
      <b/>
      <sz val="11"/>
      <color rgb="FF46382F"/>
      <name val="Poppins"/>
    </font>
    <font>
      <b/>
      <sz val="11"/>
      <name val="Poppins"/>
    </font>
    <font>
      <sz val="11"/>
      <name val="Poppins"/>
    </font>
    <font>
      <u/>
      <sz val="11"/>
      <color rgb="FF1155CC"/>
      <name val="Poppins"/>
    </font>
    <font>
      <i/>
      <sz val="12"/>
      <color rgb="FFFFFFFF"/>
      <name val="Poppins"/>
    </font>
    <font>
      <u/>
      <sz val="10"/>
      <color rgb="FF1155CC"/>
      <name val="Poppins"/>
    </font>
    <font>
      <b/>
      <u/>
      <sz val="9"/>
      <color rgb="FFF3F3F3"/>
      <name val="Poppins"/>
    </font>
    <font>
      <b/>
      <sz val="9"/>
      <color rgb="FF98EB2A"/>
      <name val="Poppins"/>
    </font>
    <font>
      <sz val="9"/>
      <color rgb="FF98EB2A"/>
      <name val="Poppins"/>
    </font>
    <font>
      <b/>
      <sz val="10"/>
      <color theme="9"/>
      <name val="Calibri"/>
    </font>
    <font>
      <vertAlign val="superscript"/>
      <sz val="9"/>
      <color theme="1"/>
      <name val="Poppins"/>
    </font>
    <font>
      <u/>
      <sz val="11"/>
      <name val="Poppins"/>
    </font>
  </fonts>
  <fills count="16">
    <fill>
      <patternFill patternType="none"/>
    </fill>
    <fill>
      <patternFill patternType="gray125"/>
    </fill>
    <fill>
      <patternFill patternType="solid">
        <fgColor theme="5"/>
        <bgColor theme="5"/>
      </patternFill>
    </fill>
    <fill>
      <patternFill patternType="solid">
        <fgColor rgb="FFFFFFFF"/>
        <bgColor rgb="FFFFFFFF"/>
      </patternFill>
    </fill>
    <fill>
      <patternFill patternType="solid">
        <fgColor theme="6"/>
        <bgColor theme="6"/>
      </patternFill>
    </fill>
    <fill>
      <patternFill patternType="solid">
        <fgColor rgb="FFE9F4F3"/>
        <bgColor rgb="FFE9F4F3"/>
      </patternFill>
    </fill>
    <fill>
      <patternFill patternType="solid">
        <fgColor rgb="FF000000"/>
        <bgColor rgb="FF000000"/>
      </patternFill>
    </fill>
    <fill>
      <patternFill patternType="solid">
        <fgColor rgb="FFFFF450"/>
        <bgColor rgb="FFFFF450"/>
      </patternFill>
    </fill>
    <fill>
      <patternFill patternType="solid">
        <fgColor rgb="FFBCD1CF"/>
        <bgColor rgb="FFBCD1CF"/>
      </patternFill>
    </fill>
    <fill>
      <patternFill patternType="solid">
        <fgColor theme="4"/>
        <bgColor theme="4"/>
      </patternFill>
    </fill>
    <fill>
      <patternFill patternType="solid">
        <fgColor rgb="FF694937"/>
        <bgColor rgb="FF694937"/>
      </patternFill>
    </fill>
    <fill>
      <patternFill patternType="solid">
        <fgColor rgb="FFD9D9D9"/>
        <bgColor rgb="FFD9D9D9"/>
      </patternFill>
    </fill>
    <fill>
      <patternFill patternType="solid">
        <fgColor theme="0"/>
        <bgColor theme="0"/>
      </patternFill>
    </fill>
    <fill>
      <patternFill patternType="solid">
        <fgColor theme="9"/>
        <bgColor theme="9"/>
      </patternFill>
    </fill>
    <fill>
      <patternFill patternType="solid">
        <fgColor rgb="FFEFEFEF"/>
        <bgColor rgb="FFEFEFEF"/>
      </patternFill>
    </fill>
    <fill>
      <patternFill patternType="solid">
        <fgColor theme="7"/>
        <bgColor theme="7"/>
      </patternFill>
    </fill>
  </fills>
  <borders count="120">
    <border>
      <left/>
      <right/>
      <top/>
      <bottom/>
      <diagonal/>
    </border>
    <border>
      <left style="thin">
        <color rgb="FF73CA00"/>
      </left>
      <right/>
      <top style="thin">
        <color rgb="FF73CA00"/>
      </top>
      <bottom/>
      <diagonal/>
    </border>
    <border>
      <left/>
      <right/>
      <top style="thin">
        <color rgb="FF73CA00"/>
      </top>
      <bottom/>
      <diagonal/>
    </border>
    <border>
      <left/>
      <right style="thin">
        <color rgb="FF73CA00"/>
      </right>
      <top style="thin">
        <color rgb="FF73CA00"/>
      </top>
      <bottom/>
      <diagonal/>
    </border>
    <border>
      <left style="thin">
        <color rgb="FF73CA00"/>
      </left>
      <right style="thin">
        <color rgb="FF73CA00"/>
      </right>
      <top style="thin">
        <color rgb="FF73CA00"/>
      </top>
      <bottom/>
      <diagonal/>
    </border>
    <border>
      <left style="thin">
        <color rgb="FFFFFFFF"/>
      </left>
      <right style="thin">
        <color rgb="FFFFFFFF"/>
      </right>
      <top style="thin">
        <color rgb="FFFFFFFF"/>
      </top>
      <bottom style="thin">
        <color rgb="FFFFFFFF"/>
      </bottom>
      <diagonal/>
    </border>
    <border>
      <left style="thin">
        <color rgb="FF694937"/>
      </left>
      <right/>
      <top/>
      <bottom style="thin">
        <color rgb="FF694937"/>
      </bottom>
      <diagonal/>
    </border>
    <border>
      <left/>
      <right/>
      <top/>
      <bottom style="thin">
        <color rgb="FF694937"/>
      </bottom>
      <diagonal/>
    </border>
    <border>
      <left/>
      <right style="thin">
        <color rgb="FF694937"/>
      </right>
      <top/>
      <bottom style="thin">
        <color rgb="FF694937"/>
      </bottom>
      <diagonal/>
    </border>
    <border>
      <left style="thin">
        <color rgb="FF694937"/>
      </left>
      <right style="thin">
        <color rgb="FF694937"/>
      </right>
      <top/>
      <bottom style="thin">
        <color rgb="FF694937"/>
      </bottom>
      <diagonal/>
    </border>
    <border>
      <left style="thin">
        <color rgb="FFE9F4F3"/>
      </left>
      <right style="thin">
        <color rgb="FFE9F4F3"/>
      </right>
      <top/>
      <bottom style="thin">
        <color rgb="FFE9F4F3"/>
      </bottom>
      <diagonal/>
    </border>
    <border>
      <left style="thin">
        <color rgb="FFE9F4F3"/>
      </left>
      <right/>
      <top/>
      <bottom style="thin">
        <color rgb="FFE9F4F3"/>
      </bottom>
      <diagonal/>
    </border>
    <border>
      <left/>
      <right/>
      <top/>
      <bottom style="thin">
        <color rgb="FFE9F4F3"/>
      </bottom>
      <diagonal/>
    </border>
    <border>
      <left/>
      <right style="thin">
        <color rgb="FFE9F4F3"/>
      </right>
      <top/>
      <bottom style="thin">
        <color rgb="FFE9F4F3"/>
      </bottom>
      <diagonal/>
    </border>
    <border>
      <left style="thin">
        <color rgb="FFE9F4F3"/>
      </left>
      <right style="thin">
        <color rgb="FFE9F4F3"/>
      </right>
      <top style="thin">
        <color rgb="FFE9F4F3"/>
      </top>
      <bottom style="thin">
        <color rgb="FFE9F4F3"/>
      </bottom>
      <diagonal/>
    </border>
    <border>
      <left style="thin">
        <color rgb="FFE9F4F3"/>
      </left>
      <right/>
      <top style="thin">
        <color rgb="FFE9F4F3"/>
      </top>
      <bottom style="thin">
        <color rgb="FFE9F4F3"/>
      </bottom>
      <diagonal/>
    </border>
    <border>
      <left/>
      <right/>
      <top style="thin">
        <color rgb="FFE9F4F3"/>
      </top>
      <bottom style="thin">
        <color rgb="FFE9F4F3"/>
      </bottom>
      <diagonal/>
    </border>
    <border>
      <left/>
      <right style="thin">
        <color rgb="FFE9F4F3"/>
      </right>
      <top style="thin">
        <color rgb="FFE9F4F3"/>
      </top>
      <bottom style="thin">
        <color rgb="FFE9F4F3"/>
      </bottom>
      <diagonal/>
    </border>
    <border>
      <left style="thin">
        <color rgb="FFE9F4F3"/>
      </left>
      <right style="thin">
        <color rgb="FFE9F4F3"/>
      </right>
      <top style="thin">
        <color rgb="FFE9F4F3"/>
      </top>
      <bottom/>
      <diagonal/>
    </border>
    <border>
      <left style="thin">
        <color rgb="FF000000"/>
      </left>
      <right style="thin">
        <color rgb="FF000000"/>
      </right>
      <top style="thin">
        <color rgb="FF000000"/>
      </top>
      <bottom style="thin">
        <color rgb="FF000000"/>
      </bottom>
      <diagonal/>
    </border>
    <border>
      <left style="thin">
        <color rgb="FFE9F4F3"/>
      </left>
      <right style="thin">
        <color rgb="FFE9F4F3"/>
      </right>
      <top/>
      <bottom/>
      <diagonal/>
    </border>
    <border>
      <left style="thin">
        <color rgb="FF73CA00"/>
      </left>
      <right style="thin">
        <color rgb="FF73CA00"/>
      </right>
      <top style="thin">
        <color rgb="FF73CA00"/>
      </top>
      <bottom style="thin">
        <color rgb="FF73CA00"/>
      </bottom>
      <diagonal/>
    </border>
    <border>
      <left style="thin">
        <color rgb="FFBCD1CF"/>
      </left>
      <right style="thin">
        <color rgb="FFBCD1CF"/>
      </right>
      <top style="thin">
        <color rgb="FFBCD1CF"/>
      </top>
      <bottom style="thin">
        <color rgb="FFBCD1CF"/>
      </bottom>
      <diagonal/>
    </border>
    <border>
      <left style="thin">
        <color rgb="FFBCD1CF"/>
      </left>
      <right style="thin">
        <color rgb="FFBCD1CF"/>
      </right>
      <top style="thin">
        <color rgb="FFBCD1CF"/>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694937"/>
      </left>
      <right/>
      <top style="thin">
        <color rgb="FF694937"/>
      </top>
      <bottom style="thin">
        <color rgb="FF694937"/>
      </bottom>
      <diagonal/>
    </border>
    <border>
      <left/>
      <right/>
      <top style="thin">
        <color rgb="FF694937"/>
      </top>
      <bottom style="thin">
        <color rgb="FF694937"/>
      </bottom>
      <diagonal/>
    </border>
    <border>
      <left/>
      <right style="thin">
        <color rgb="FF694937"/>
      </right>
      <top style="thin">
        <color rgb="FF694937"/>
      </top>
      <bottom style="thin">
        <color rgb="FF694937"/>
      </bottom>
      <diagonal/>
    </border>
    <border>
      <left style="thin">
        <color rgb="FF694937"/>
      </left>
      <right style="thin">
        <color rgb="FF694937"/>
      </right>
      <top style="thin">
        <color rgb="FF694937"/>
      </top>
      <bottom style="thin">
        <color rgb="FF694937"/>
      </bottom>
      <diagonal/>
    </border>
    <border>
      <left style="thin">
        <color rgb="FF694937"/>
      </left>
      <right/>
      <top style="thin">
        <color rgb="FF694937"/>
      </top>
      <bottom/>
      <diagonal/>
    </border>
    <border>
      <left/>
      <right/>
      <top style="thin">
        <color rgb="FF694937"/>
      </top>
      <bottom/>
      <diagonal/>
    </border>
    <border>
      <left/>
      <right style="thin">
        <color rgb="FF694937"/>
      </right>
      <top style="thin">
        <color rgb="FF694937"/>
      </top>
      <bottom/>
      <diagonal/>
    </border>
    <border>
      <left style="thin">
        <color rgb="FF694937"/>
      </left>
      <right style="thin">
        <color rgb="FF694937"/>
      </right>
      <top style="thin">
        <color rgb="FF694937"/>
      </top>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top/>
      <bottom/>
      <diagonal/>
    </border>
    <border>
      <left/>
      <right style="thin">
        <color rgb="FFFFFFFF"/>
      </right>
      <top/>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73CA00"/>
      </left>
      <right style="thin">
        <color rgb="FF73CA00"/>
      </right>
      <top/>
      <bottom style="thin">
        <color rgb="FF73CA00"/>
      </bottom>
      <diagonal/>
    </border>
    <border>
      <left style="thin">
        <color rgb="FF00AEA6"/>
      </left>
      <right style="thin">
        <color rgb="FF00AEA6"/>
      </right>
      <top style="thin">
        <color rgb="FF00AEA6"/>
      </top>
      <bottom/>
      <diagonal/>
    </border>
    <border>
      <left style="thin">
        <color rgb="FFE9F4F3"/>
      </left>
      <right style="thin">
        <color rgb="FFE9F4F3"/>
      </right>
      <top style="thin">
        <color rgb="FFE9F4F3"/>
      </top>
      <bottom style="thin">
        <color rgb="FFFFFFFF"/>
      </bottom>
      <diagonal/>
    </border>
    <border>
      <left style="thin">
        <color rgb="FFE9F4F3"/>
      </left>
      <right style="thin">
        <color rgb="FFE9F4F3"/>
      </right>
      <top/>
      <bottom style="thin">
        <color rgb="FFFFFFFF"/>
      </bottom>
      <diagonal/>
    </border>
    <border>
      <left style="thin">
        <color rgb="FFE9F4F3"/>
      </left>
      <right/>
      <top style="thin">
        <color rgb="FFE9F4F3"/>
      </top>
      <bottom/>
      <diagonal/>
    </border>
    <border>
      <left/>
      <right style="thin">
        <color rgb="FFE9F4F3"/>
      </right>
      <top style="thin">
        <color rgb="FFE9F4F3"/>
      </top>
      <bottom/>
      <diagonal/>
    </border>
    <border>
      <left style="thin">
        <color rgb="FFE9F4F3"/>
      </left>
      <right style="thin">
        <color rgb="FFE9F4F3"/>
      </right>
      <top style="thin">
        <color rgb="FFFFFFFF"/>
      </top>
      <bottom style="thin">
        <color rgb="FFE9F4F3"/>
      </bottom>
      <diagonal/>
    </border>
    <border>
      <left style="thin">
        <color rgb="FF73CA00"/>
      </left>
      <right/>
      <top style="thin">
        <color rgb="FF73CA00"/>
      </top>
      <bottom style="thin">
        <color rgb="FF73CA00"/>
      </bottom>
      <diagonal/>
    </border>
    <border>
      <left/>
      <right/>
      <top style="thin">
        <color rgb="FF73CA00"/>
      </top>
      <bottom style="thin">
        <color rgb="FF73CA00"/>
      </bottom>
      <diagonal/>
    </border>
    <border>
      <left/>
      <right style="thin">
        <color rgb="FF73CA00"/>
      </right>
      <top style="thin">
        <color rgb="FF73CA00"/>
      </top>
      <bottom style="thin">
        <color rgb="FF73CA00"/>
      </bottom>
      <diagonal/>
    </border>
    <border>
      <left style="thin">
        <color rgb="FF00AEA6"/>
      </left>
      <right style="thin">
        <color rgb="FF00AEA6"/>
      </right>
      <top style="thin">
        <color rgb="FF00AEA6"/>
      </top>
      <bottom style="thin">
        <color rgb="FF00AEA6"/>
      </bottom>
      <diagonal/>
    </border>
    <border>
      <left style="thin">
        <color rgb="FF00AEA6"/>
      </left>
      <right/>
      <top style="thin">
        <color rgb="FF00AEA6"/>
      </top>
      <bottom style="thin">
        <color rgb="FF00AEA6"/>
      </bottom>
      <diagonal/>
    </border>
    <border>
      <left style="thin">
        <color rgb="FFE9F4F3"/>
      </left>
      <right/>
      <top/>
      <bottom style="thin">
        <color rgb="FF00AEA6"/>
      </bottom>
      <diagonal/>
    </border>
    <border>
      <left/>
      <right/>
      <top/>
      <bottom style="thin">
        <color rgb="FF00AEA6"/>
      </bottom>
      <diagonal/>
    </border>
    <border>
      <left/>
      <right style="thin">
        <color rgb="FFE9F4F3"/>
      </right>
      <top/>
      <bottom style="thin">
        <color rgb="FF00AEA6"/>
      </bottom>
      <diagonal/>
    </border>
    <border>
      <left style="thin">
        <color rgb="FFE9F4F3"/>
      </left>
      <right/>
      <top style="thin">
        <color rgb="FF00AEA6"/>
      </top>
      <bottom style="thin">
        <color rgb="FF00AEA6"/>
      </bottom>
      <diagonal/>
    </border>
    <border>
      <left/>
      <right style="thin">
        <color rgb="FFE9F4F3"/>
      </right>
      <top style="thin">
        <color rgb="FF00AEA6"/>
      </top>
      <bottom style="thin">
        <color rgb="FF00AEA6"/>
      </bottom>
      <diagonal/>
    </border>
    <border>
      <left/>
      <right style="thin">
        <color rgb="FF00AEA6"/>
      </right>
      <top style="thin">
        <color rgb="FF00AEA6"/>
      </top>
      <bottom style="thin">
        <color rgb="FF00AEA6"/>
      </bottom>
      <diagonal/>
    </border>
    <border>
      <left/>
      <right style="thin">
        <color rgb="FF00AEA6"/>
      </right>
      <top style="thin">
        <color rgb="FF00AEA6"/>
      </top>
      <bottom/>
      <diagonal/>
    </border>
    <border>
      <left style="thin">
        <color rgb="FF00AEA6"/>
      </left>
      <right/>
      <top style="thin">
        <color rgb="FF00AEA6"/>
      </top>
      <bottom/>
      <diagonal/>
    </border>
    <border>
      <left style="thin">
        <color rgb="FFE9F4F3"/>
      </left>
      <right style="thin">
        <color rgb="FF00AEA6"/>
      </right>
      <top style="thin">
        <color rgb="FF00AEA6"/>
      </top>
      <bottom/>
      <diagonal/>
    </border>
    <border>
      <left style="thin">
        <color rgb="FF00AEA6"/>
      </left>
      <right style="thin">
        <color rgb="FFE9F4F3"/>
      </right>
      <top style="thin">
        <color rgb="FF00AEA6"/>
      </top>
      <bottom/>
      <diagonal/>
    </border>
    <border>
      <left style="thin">
        <color rgb="FF00AEA6"/>
      </left>
      <right style="thin">
        <color rgb="FFE9F4F3"/>
      </right>
      <top/>
      <bottom style="thin">
        <color rgb="FFE9F4F3"/>
      </bottom>
      <diagonal/>
    </border>
    <border>
      <left style="thin">
        <color rgb="FFE9F4F3"/>
      </left>
      <right style="thin">
        <color rgb="FF00AEA6"/>
      </right>
      <top/>
      <bottom style="thin">
        <color rgb="FFE9F4F3"/>
      </bottom>
      <diagonal/>
    </border>
    <border>
      <left/>
      <right style="thin">
        <color rgb="FFE9F4F3"/>
      </right>
      <top/>
      <bottom/>
      <diagonal/>
    </border>
    <border>
      <left style="thin">
        <color rgb="FF00AEA6"/>
      </left>
      <right style="thin">
        <color rgb="FFE9F4F3"/>
      </right>
      <top style="thin">
        <color rgb="FFE9F4F3"/>
      </top>
      <bottom style="thin">
        <color rgb="FFE9F4F3"/>
      </bottom>
      <diagonal/>
    </border>
    <border>
      <left style="thin">
        <color rgb="FFE9F4F3"/>
      </left>
      <right style="thin">
        <color rgb="FF00AEA6"/>
      </right>
      <top style="thin">
        <color rgb="FFE9F4F3"/>
      </top>
      <bottom style="thin">
        <color rgb="FFE9F4F3"/>
      </bottom>
      <diagonal/>
    </border>
    <border>
      <left style="thin">
        <color rgb="FF00AEA6"/>
      </left>
      <right style="thin">
        <color rgb="FFE9F4F3"/>
      </right>
      <top style="thin">
        <color rgb="FFE9F4F3"/>
      </top>
      <bottom/>
      <diagonal/>
    </border>
    <border>
      <left style="thin">
        <color rgb="FFE9F4F3"/>
      </left>
      <right style="thin">
        <color rgb="FF00AEA6"/>
      </right>
      <top style="thin">
        <color rgb="FFE9F4F3"/>
      </top>
      <bottom/>
      <diagonal/>
    </border>
    <border>
      <left style="thin">
        <color rgb="FF694937"/>
      </left>
      <right style="thin">
        <color rgb="FF694937"/>
      </right>
      <top/>
      <bottom/>
      <diagonal/>
    </border>
    <border>
      <left style="thin">
        <color rgb="FF694937"/>
      </left>
      <right style="thin">
        <color rgb="FF00AEA6"/>
      </right>
      <top style="thin">
        <color rgb="FF694937"/>
      </top>
      <bottom style="thin">
        <color rgb="FF694937"/>
      </bottom>
      <diagonal/>
    </border>
    <border>
      <left style="thin">
        <color rgb="FF00AEA6"/>
      </left>
      <right style="thin">
        <color rgb="FFE9F4F3"/>
      </right>
      <top/>
      <bottom/>
      <diagonal/>
    </border>
    <border>
      <left style="thin">
        <color rgb="FF694937"/>
      </left>
      <right style="thin">
        <color rgb="FF00AEA6"/>
      </right>
      <top style="thin">
        <color rgb="FF694937"/>
      </top>
      <bottom/>
      <diagonal/>
    </border>
    <border>
      <left style="thin">
        <color rgb="FFE9F4F3"/>
      </left>
      <right/>
      <top/>
      <bottom/>
      <diagonal/>
    </border>
    <border>
      <left style="thin">
        <color rgb="FF00AEA6"/>
      </left>
      <right style="thin">
        <color rgb="FF00AEA6"/>
      </right>
      <top/>
      <bottom style="thin">
        <color rgb="FF00AEA6"/>
      </bottom>
      <diagonal/>
    </border>
    <border>
      <left style="thin">
        <color rgb="FFE9F4F3"/>
      </left>
      <right style="thin">
        <color rgb="FFE9F4F3"/>
      </right>
      <top style="thin">
        <color rgb="FFFFFFFF"/>
      </top>
      <bottom style="thin">
        <color rgb="FFFFFFFF"/>
      </bottom>
      <diagonal/>
    </border>
    <border>
      <left style="thin">
        <color rgb="FFE9F4F3"/>
      </left>
      <right style="thin">
        <color rgb="FFE9F4F3"/>
      </right>
      <top style="thin">
        <color rgb="FFFFFFFF"/>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diagonal/>
    </border>
    <border>
      <left/>
      <right/>
      <top style="thin">
        <color rgb="FFE9F4F3"/>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E9F4F3"/>
      </left>
      <right/>
      <top style="thin">
        <color rgb="FFFFFFFF"/>
      </top>
      <bottom style="thin">
        <color rgb="FFE9F4F3"/>
      </bottom>
      <diagonal/>
    </border>
    <border>
      <left style="thin">
        <color rgb="FF00AEA6"/>
      </left>
      <right style="thin">
        <color rgb="FF00AEA6"/>
      </right>
      <top style="thin">
        <color rgb="FFFFFFFF"/>
      </top>
      <bottom style="thin">
        <color rgb="FF00AEA6"/>
      </bottom>
      <diagonal/>
    </border>
    <border>
      <left/>
      <right style="thin">
        <color rgb="FFE9F4F3"/>
      </right>
      <top style="thin">
        <color rgb="FFFFFFFF"/>
      </top>
      <bottom/>
      <diagonal/>
    </border>
    <border>
      <left style="thin">
        <color rgb="FFE9F4F3"/>
      </left>
      <right style="thin">
        <color rgb="FFFFFFFF"/>
      </right>
      <top style="thin">
        <color rgb="FFFFFFFF"/>
      </top>
      <bottom style="thin">
        <color rgb="FFE9F4F3"/>
      </bottom>
      <diagonal/>
    </border>
    <border>
      <left style="thin">
        <color rgb="FFE9F4F3"/>
      </left>
      <right style="thin">
        <color rgb="FFFFFFFF"/>
      </right>
      <top style="thin">
        <color rgb="FFE9F4F3"/>
      </top>
      <bottom style="thin">
        <color rgb="FFFFFFFF"/>
      </bottom>
      <diagonal/>
    </border>
    <border>
      <left style="thin">
        <color rgb="FFBCD1CF"/>
      </left>
      <right/>
      <top style="thin">
        <color rgb="FFBCD1CF"/>
      </top>
      <bottom/>
      <diagonal/>
    </border>
    <border>
      <left/>
      <right/>
      <top style="thin">
        <color rgb="FFBCD1CF"/>
      </top>
      <bottom/>
      <diagonal/>
    </border>
    <border>
      <left/>
      <right style="thin">
        <color rgb="FFBCD1CF"/>
      </right>
      <top style="thin">
        <color rgb="FFBCD1CF"/>
      </top>
      <bottom/>
      <diagonal/>
    </border>
    <border>
      <left style="thin">
        <color rgb="FFBCD1CF"/>
      </left>
      <right style="thin">
        <color rgb="FFBCD1CF"/>
      </right>
      <top/>
      <bottom style="thin">
        <color rgb="FFBCD1CF"/>
      </bottom>
      <diagonal/>
    </border>
    <border>
      <left style="thin">
        <color rgb="FFBCD1CF"/>
      </left>
      <right/>
      <top/>
      <bottom style="thin">
        <color rgb="FFBCD1CF"/>
      </bottom>
      <diagonal/>
    </border>
    <border>
      <left/>
      <right/>
      <top/>
      <bottom style="thin">
        <color rgb="FFBCD1CF"/>
      </bottom>
      <diagonal/>
    </border>
    <border>
      <left/>
      <right style="thin">
        <color rgb="FFBCD1CF"/>
      </right>
      <top/>
      <bottom style="thin">
        <color rgb="FFBCD1CF"/>
      </bottom>
      <diagonal/>
    </border>
    <border>
      <left/>
      <right/>
      <top style="thin">
        <color rgb="FF00AEA6"/>
      </top>
      <bottom style="thin">
        <color rgb="FF00AEA6"/>
      </bottom>
      <diagonal/>
    </border>
    <border>
      <left/>
      <right style="thin">
        <color rgb="FF73CA00"/>
      </right>
      <top/>
      <bottom style="thin">
        <color rgb="FF73CA00"/>
      </bottom>
      <diagonal/>
    </border>
    <border>
      <left/>
      <right/>
      <top/>
      <bottom style="thin">
        <color rgb="FF73CA00"/>
      </bottom>
      <diagonal/>
    </border>
    <border>
      <left/>
      <right/>
      <top style="thin">
        <color rgb="FF00AEA6"/>
      </top>
      <bottom/>
      <diagonal/>
    </border>
    <border>
      <left/>
      <right style="thin">
        <color rgb="FFFFFFFF"/>
      </right>
      <top style="thin">
        <color rgb="FFE9F4F3"/>
      </top>
      <bottom/>
      <diagonal/>
    </border>
    <border>
      <left style="thin">
        <color rgb="FFE9F4F3"/>
      </left>
      <right style="thin">
        <color rgb="FFFFFFFF"/>
      </right>
      <top style="thin">
        <color rgb="FFE9F4F3"/>
      </top>
      <bottom/>
      <diagonal/>
    </border>
    <border>
      <left style="thin">
        <color rgb="FFD9D9D9"/>
      </left>
      <right style="thin">
        <color rgb="FFFFFFFF"/>
      </right>
      <top style="thin">
        <color rgb="FFD9D9D9"/>
      </top>
      <bottom/>
      <diagonal/>
    </border>
    <border>
      <left style="thin">
        <color rgb="FFD9D9D9"/>
      </left>
      <right style="thin">
        <color rgb="FFD9D9D9"/>
      </right>
      <top/>
      <bottom style="thin">
        <color rgb="FFD9D9D9"/>
      </bottom>
      <diagonal/>
    </border>
    <border>
      <left style="thin">
        <color rgb="FFD9D9D9"/>
      </left>
      <right/>
      <top/>
      <bottom style="thin">
        <color rgb="FFD9D9D9"/>
      </bottom>
      <diagonal/>
    </border>
    <border>
      <left style="thin">
        <color rgb="FFD9D9D9"/>
      </left>
      <right/>
      <top/>
      <bottom/>
      <diagonal/>
    </border>
    <border>
      <left/>
      <right style="thin">
        <color rgb="FFD9D9D9"/>
      </right>
      <top/>
      <bottom/>
      <diagonal/>
    </border>
    <border>
      <left style="thin">
        <color rgb="FFE9F4F3"/>
      </left>
      <right style="thin">
        <color rgb="FFFFFFFF"/>
      </right>
      <top/>
      <bottom/>
      <diagonal/>
    </border>
    <border>
      <left style="thin">
        <color rgb="FFD9D9D9"/>
      </left>
      <right style="thin">
        <color rgb="FFFFFFFF"/>
      </right>
      <top/>
      <bottom/>
      <diagonal/>
    </border>
    <border>
      <left style="thin">
        <color rgb="FFD9D9D9"/>
      </left>
      <right style="thin">
        <color rgb="FFD9D9D9"/>
      </right>
      <top/>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style="thin">
        <color rgb="FFD9D9D9"/>
      </bottom>
      <diagonal/>
    </border>
    <border>
      <left style="thin">
        <color rgb="FFE9F4F3"/>
      </left>
      <right style="thin">
        <color rgb="FFFFFFFF"/>
      </right>
      <top/>
      <bottom style="thin">
        <color rgb="FFFFFFFF"/>
      </bottom>
      <diagonal/>
    </border>
    <border>
      <left style="thin">
        <color rgb="FFD9D9D9"/>
      </left>
      <right style="thin">
        <color rgb="FFFFFFFF"/>
      </right>
      <top/>
      <bottom style="thin">
        <color rgb="FFFFFFFF"/>
      </bottom>
      <diagonal/>
    </border>
    <border>
      <left style="thin">
        <color rgb="FFD9D9D9"/>
      </left>
      <right style="thin">
        <color rgb="FFD9D9D9"/>
      </right>
      <top style="thin">
        <color rgb="FFD9D9D9"/>
      </top>
      <bottom/>
      <diagonal/>
    </border>
    <border>
      <left style="thin">
        <color rgb="FFD9D9D9"/>
      </left>
      <right/>
      <top style="thin">
        <color rgb="FFD9D9D9"/>
      </top>
      <bottom/>
      <diagonal/>
    </border>
    <border>
      <left/>
      <right style="thin">
        <color rgb="FFD9D9D9"/>
      </right>
      <top/>
      <bottom style="thin">
        <color rgb="FFD9D9D9"/>
      </bottom>
      <diagonal/>
    </border>
  </borders>
  <cellStyleXfs count="1">
    <xf numFmtId="0" fontId="0" fillId="0" borderId="0"/>
  </cellStyleXfs>
  <cellXfs count="1327">
    <xf numFmtId="0" fontId="0" fillId="0" borderId="0" xfId="0"/>
    <xf numFmtId="0" fontId="3" fillId="2" borderId="4" xfId="0" applyFont="1" applyFill="1" applyBorder="1" applyAlignment="1">
      <alignment vertical="center"/>
    </xf>
    <xf numFmtId="0" fontId="4" fillId="3" borderId="5" xfId="0" applyFont="1" applyFill="1" applyBorder="1" applyAlignment="1">
      <alignment vertical="center" wrapText="1"/>
    </xf>
    <xf numFmtId="0" fontId="5" fillId="3" borderId="5" xfId="0" applyFont="1" applyFill="1" applyBorder="1" applyAlignment="1">
      <alignment vertical="center"/>
    </xf>
    <xf numFmtId="0" fontId="5" fillId="3" borderId="5" xfId="0" applyFont="1" applyFill="1" applyBorder="1" applyAlignment="1">
      <alignment vertical="center" wrapText="1"/>
    </xf>
    <xf numFmtId="0" fontId="3" fillId="4" borderId="9" xfId="0" applyFont="1" applyFill="1" applyBorder="1" applyAlignment="1">
      <alignment vertical="center"/>
    </xf>
    <xf numFmtId="0" fontId="7" fillId="5" borderId="10" xfId="0" applyFont="1" applyFill="1" applyBorder="1"/>
    <xf numFmtId="0" fontId="9" fillId="5" borderId="0" xfId="0" applyFont="1" applyFill="1"/>
    <xf numFmtId="0" fontId="7" fillId="5" borderId="14" xfId="0" applyFont="1" applyFill="1" applyBorder="1"/>
    <xf numFmtId="0" fontId="5" fillId="5" borderId="14" xfId="0" applyFont="1" applyFill="1" applyBorder="1" applyAlignment="1">
      <alignment vertical="center"/>
    </xf>
    <xf numFmtId="0" fontId="11" fillId="5" borderId="14" xfId="0" applyFont="1" applyFill="1" applyBorder="1"/>
    <xf numFmtId="0" fontId="11" fillId="5" borderId="15" xfId="0" applyFont="1" applyFill="1" applyBorder="1"/>
    <xf numFmtId="0" fontId="11" fillId="5" borderId="18" xfId="0" applyFont="1" applyFill="1" applyBorder="1"/>
    <xf numFmtId="0" fontId="11" fillId="3" borderId="19" xfId="0" applyFont="1" applyFill="1" applyBorder="1"/>
    <xf numFmtId="0" fontId="11" fillId="5" borderId="17" xfId="0" applyFont="1" applyFill="1" applyBorder="1"/>
    <xf numFmtId="0" fontId="4" fillId="5" borderId="14" xfId="0" applyFont="1" applyFill="1" applyBorder="1" applyAlignment="1">
      <alignment vertical="center" wrapText="1"/>
    </xf>
    <xf numFmtId="0" fontId="7" fillId="5" borderId="18" xfId="0" applyFont="1" applyFill="1" applyBorder="1"/>
    <xf numFmtId="0" fontId="13" fillId="5" borderId="14" xfId="0" applyFont="1" applyFill="1" applyBorder="1"/>
    <xf numFmtId="0" fontId="7" fillId="6" borderId="19" xfId="0" applyFont="1" applyFill="1" applyBorder="1"/>
    <xf numFmtId="0" fontId="7" fillId="7" borderId="20" xfId="0" applyFont="1" applyFill="1" applyBorder="1"/>
    <xf numFmtId="0" fontId="14" fillId="5" borderId="14" xfId="0" applyFont="1" applyFill="1" applyBorder="1"/>
    <xf numFmtId="0" fontId="7" fillId="2" borderId="21" xfId="0" applyFont="1" applyFill="1" applyBorder="1"/>
    <xf numFmtId="0" fontId="15" fillId="5" borderId="17" xfId="0" applyFont="1" applyFill="1" applyBorder="1"/>
    <xf numFmtId="0" fontId="7" fillId="2" borderId="4" xfId="0" applyFont="1" applyFill="1" applyBorder="1"/>
    <xf numFmtId="0" fontId="7" fillId="8" borderId="22" xfId="0" applyFont="1" applyFill="1" applyBorder="1"/>
    <xf numFmtId="0" fontId="7" fillId="8" borderId="23" xfId="0" applyFont="1" applyFill="1" applyBorder="1"/>
    <xf numFmtId="0" fontId="17" fillId="4" borderId="29" xfId="0" applyFont="1" applyFill="1" applyBorder="1"/>
    <xf numFmtId="0" fontId="16" fillId="5" borderId="10" xfId="0" applyFont="1" applyFill="1" applyBorder="1"/>
    <xf numFmtId="0" fontId="7" fillId="0" borderId="24" xfId="0" applyFont="1" applyBorder="1"/>
    <xf numFmtId="0" fontId="17" fillId="4" borderId="33" xfId="0" applyFont="1" applyFill="1" applyBorder="1"/>
    <xf numFmtId="0" fontId="13" fillId="5" borderId="14" xfId="0" applyFont="1" applyFill="1" applyBorder="1" applyAlignment="1">
      <alignment horizontal="right"/>
    </xf>
    <xf numFmtId="0" fontId="11" fillId="3" borderId="5" xfId="0" applyFont="1" applyFill="1" applyBorder="1"/>
    <xf numFmtId="0" fontId="18" fillId="0" borderId="0" xfId="0" applyFont="1" applyAlignment="1">
      <alignment horizontal="center"/>
    </xf>
    <xf numFmtId="0" fontId="19" fillId="5" borderId="14" xfId="0" applyFont="1" applyFill="1" applyBorder="1"/>
    <xf numFmtId="0" fontId="11" fillId="5" borderId="0" xfId="0" applyFont="1" applyFill="1"/>
    <xf numFmtId="0" fontId="11" fillId="5" borderId="18" xfId="0" applyFont="1" applyFill="1" applyBorder="1" applyAlignment="1">
      <alignment horizontal="right"/>
    </xf>
    <xf numFmtId="0" fontId="20" fillId="4" borderId="9" xfId="0" applyFont="1" applyFill="1" applyBorder="1"/>
    <xf numFmtId="0" fontId="6" fillId="4" borderId="9" xfId="0" applyFont="1" applyFill="1" applyBorder="1"/>
    <xf numFmtId="0" fontId="21" fillId="2" borderId="21" xfId="0" applyFont="1" applyFill="1" applyBorder="1"/>
    <xf numFmtId="0" fontId="22" fillId="2" borderId="21" xfId="0" applyFont="1" applyFill="1" applyBorder="1"/>
    <xf numFmtId="3" fontId="22" fillId="2" borderId="21" xfId="0" applyNumberFormat="1" applyFont="1" applyFill="1" applyBorder="1"/>
    <xf numFmtId="0" fontId="24" fillId="3" borderId="24" xfId="0" applyFont="1" applyFill="1" applyBorder="1"/>
    <xf numFmtId="3" fontId="24" fillId="3" borderId="24" xfId="0" applyNumberFormat="1" applyFont="1" applyFill="1" applyBorder="1"/>
    <xf numFmtId="0" fontId="24" fillId="3" borderId="25" xfId="0" applyFont="1" applyFill="1" applyBorder="1"/>
    <xf numFmtId="3" fontId="24" fillId="3" borderId="25" xfId="0" applyNumberFormat="1" applyFont="1" applyFill="1" applyBorder="1"/>
    <xf numFmtId="0" fontId="25" fillId="9" borderId="43" xfId="0" applyFont="1" applyFill="1" applyBorder="1" applyAlignment="1">
      <alignment horizontal="center" vertical="center"/>
    </xf>
    <xf numFmtId="3" fontId="25" fillId="9" borderId="43" xfId="0" applyNumberFormat="1" applyFont="1" applyFill="1" applyBorder="1" applyAlignment="1">
      <alignment horizontal="center" vertical="center" wrapText="1"/>
    </xf>
    <xf numFmtId="0" fontId="26" fillId="9" borderId="43" xfId="0" applyFont="1" applyFill="1" applyBorder="1" applyAlignment="1">
      <alignment vertical="center"/>
    </xf>
    <xf numFmtId="0" fontId="27" fillId="5" borderId="44" xfId="0" applyFont="1" applyFill="1" applyBorder="1" applyAlignment="1">
      <alignment horizontal="center"/>
    </xf>
    <xf numFmtId="0" fontId="24" fillId="5" borderId="44" xfId="0" applyFont="1" applyFill="1" applyBorder="1" applyAlignment="1">
      <alignment horizontal="center"/>
    </xf>
    <xf numFmtId="0" fontId="24" fillId="3" borderId="14" xfId="0" applyFont="1" applyFill="1" applyBorder="1"/>
    <xf numFmtId="3" fontId="27" fillId="5" borderId="14" xfId="0" applyNumberFormat="1" applyFont="1" applyFill="1" applyBorder="1"/>
    <xf numFmtId="0" fontId="24" fillId="5" borderId="14" xfId="0" applyFont="1" applyFill="1" applyBorder="1"/>
    <xf numFmtId="0" fontId="24" fillId="5" borderId="45" xfId="0" applyFont="1" applyFill="1" applyBorder="1" applyAlignment="1">
      <alignment horizontal="center"/>
    </xf>
    <xf numFmtId="0" fontId="27" fillId="5" borderId="10" xfId="0" applyFont="1" applyFill="1" applyBorder="1" applyAlignment="1">
      <alignment horizontal="center"/>
    </xf>
    <xf numFmtId="0" fontId="24" fillId="5" borderId="20" xfId="0" applyFont="1" applyFill="1" applyBorder="1" applyAlignment="1">
      <alignment horizontal="center" vertical="center"/>
    </xf>
    <xf numFmtId="0" fontId="24" fillId="5" borderId="20" xfId="0" applyFont="1" applyFill="1" applyBorder="1" applyAlignment="1">
      <alignment horizontal="center"/>
    </xf>
    <xf numFmtId="0" fontId="24" fillId="5" borderId="14" xfId="0" applyFont="1" applyFill="1" applyBorder="1" applyAlignment="1">
      <alignment vertical="center"/>
    </xf>
    <xf numFmtId="0" fontId="24" fillId="5" borderId="48" xfId="0" applyFont="1" applyFill="1" applyBorder="1" applyAlignment="1">
      <alignment horizontal="center"/>
    </xf>
    <xf numFmtId="0" fontId="24" fillId="5" borderId="14" xfId="0" applyFont="1" applyFill="1" applyBorder="1" applyAlignment="1">
      <alignment wrapText="1"/>
    </xf>
    <xf numFmtId="0" fontId="27" fillId="5" borderId="14" xfId="0" applyFont="1" applyFill="1" applyBorder="1" applyAlignment="1">
      <alignment horizontal="center"/>
    </xf>
    <xf numFmtId="0" fontId="24" fillId="5" borderId="14" xfId="0" applyFont="1" applyFill="1" applyBorder="1" applyAlignment="1">
      <alignment horizontal="center"/>
    </xf>
    <xf numFmtId="0" fontId="24" fillId="5" borderId="10" xfId="0" applyFont="1" applyFill="1" applyBorder="1" applyAlignment="1">
      <alignment horizontal="center"/>
    </xf>
    <xf numFmtId="0" fontId="27" fillId="5" borderId="18" xfId="0" applyFont="1" applyFill="1" applyBorder="1" applyAlignment="1">
      <alignment horizontal="center"/>
    </xf>
    <xf numFmtId="0" fontId="24" fillId="3" borderId="18" xfId="0" applyFont="1" applyFill="1" applyBorder="1"/>
    <xf numFmtId="0" fontId="27" fillId="5" borderId="0" xfId="0" applyFont="1" applyFill="1" applyAlignment="1">
      <alignment horizontal="center"/>
    </xf>
    <xf numFmtId="0" fontId="23" fillId="5" borderId="0" xfId="0" applyFont="1" applyFill="1" applyAlignment="1">
      <alignment horizontal="center"/>
    </xf>
    <xf numFmtId="0" fontId="24" fillId="3" borderId="0" xfId="0" applyFont="1" applyFill="1"/>
    <xf numFmtId="0" fontId="23" fillId="5" borderId="0" xfId="0" applyFont="1" applyFill="1" applyAlignment="1">
      <alignment vertical="center"/>
    </xf>
    <xf numFmtId="0" fontId="24" fillId="5" borderId="0" xfId="0" applyFont="1" applyFill="1"/>
    <xf numFmtId="0" fontId="24" fillId="4" borderId="9" xfId="0" applyFont="1" applyFill="1" applyBorder="1"/>
    <xf numFmtId="0" fontId="27" fillId="3" borderId="24" xfId="0" applyFont="1" applyFill="1" applyBorder="1"/>
    <xf numFmtId="0" fontId="24" fillId="3" borderId="5" xfId="0" applyFont="1" applyFill="1" applyBorder="1"/>
    <xf numFmtId="0" fontId="24" fillId="0" borderId="0" xfId="0" applyFont="1"/>
    <xf numFmtId="0" fontId="21" fillId="2" borderId="21" xfId="0" applyFont="1" applyFill="1" applyBorder="1" applyAlignment="1">
      <alignment horizontal="left" vertical="center"/>
    </xf>
    <xf numFmtId="0" fontId="3" fillId="2" borderId="21" xfId="0" applyFont="1" applyFill="1" applyBorder="1" applyAlignment="1">
      <alignment horizontal="center" vertical="center"/>
    </xf>
    <xf numFmtId="0" fontId="29" fillId="2" borderId="21" xfId="0" applyFont="1" applyFill="1" applyBorder="1" applyAlignment="1">
      <alignment horizontal="center" vertical="center"/>
    </xf>
    <xf numFmtId="0" fontId="30" fillId="3" borderId="25" xfId="0" applyFont="1" applyFill="1" applyBorder="1" applyAlignment="1">
      <alignment horizontal="center" vertical="center"/>
    </xf>
    <xf numFmtId="0" fontId="31" fillId="3" borderId="25" xfId="0" applyFont="1" applyFill="1" applyBorder="1" applyAlignment="1">
      <alignment horizontal="center" vertical="center"/>
    </xf>
    <xf numFmtId="0" fontId="22" fillId="3" borderId="25" xfId="0" applyFont="1" applyFill="1" applyBorder="1" applyAlignment="1">
      <alignment vertical="center"/>
    </xf>
    <xf numFmtId="3" fontId="31" fillId="3" borderId="25" xfId="0" applyNumberFormat="1" applyFont="1" applyFill="1" applyBorder="1" applyAlignment="1">
      <alignment horizontal="center" vertical="center" wrapText="1"/>
    </xf>
    <xf numFmtId="164" fontId="31" fillId="3" borderId="25" xfId="0" applyNumberFormat="1" applyFont="1" applyFill="1" applyBorder="1" applyAlignment="1">
      <alignment horizontal="center" vertical="center" wrapText="1"/>
    </xf>
    <xf numFmtId="0" fontId="32" fillId="9" borderId="52" xfId="0" applyFont="1" applyFill="1" applyBorder="1" applyAlignment="1">
      <alignment horizontal="center" vertical="center" wrapText="1"/>
    </xf>
    <xf numFmtId="9" fontId="32" fillId="9" borderId="53" xfId="0" applyNumberFormat="1" applyFont="1" applyFill="1" applyBorder="1" applyAlignment="1">
      <alignment horizontal="center" vertical="center" wrapText="1"/>
    </xf>
    <xf numFmtId="2" fontId="6" fillId="9" borderId="59" xfId="0" applyNumberFormat="1" applyFont="1" applyFill="1" applyBorder="1" applyAlignment="1">
      <alignment horizontal="center" vertical="center" wrapText="1"/>
    </xf>
    <xf numFmtId="2" fontId="6" fillId="9" borderId="60" xfId="0" applyNumberFormat="1" applyFont="1" applyFill="1" applyBorder="1" applyAlignment="1">
      <alignment horizontal="center" vertical="center" wrapText="1"/>
    </xf>
    <xf numFmtId="0" fontId="6" fillId="9" borderId="43" xfId="0" applyFont="1" applyFill="1" applyBorder="1" applyAlignment="1">
      <alignment horizontal="center" wrapText="1"/>
    </xf>
    <xf numFmtId="0" fontId="33" fillId="9" borderId="43" xfId="0" applyFont="1" applyFill="1" applyBorder="1" applyAlignment="1">
      <alignment horizontal="center" wrapText="1"/>
    </xf>
    <xf numFmtId="3" fontId="33" fillId="9" borderId="43" xfId="0" applyNumberFormat="1" applyFont="1" applyFill="1" applyBorder="1" applyAlignment="1">
      <alignment horizontal="center" wrapText="1"/>
    </xf>
    <xf numFmtId="3" fontId="33" fillId="9" borderId="61" xfId="0" applyNumberFormat="1" applyFont="1" applyFill="1" applyBorder="1" applyAlignment="1">
      <alignment horizontal="center" wrapText="1"/>
    </xf>
    <xf numFmtId="0" fontId="6" fillId="9" borderId="62" xfId="0" applyFont="1" applyFill="1" applyBorder="1" applyAlignment="1">
      <alignment horizontal="center" vertical="center" wrapText="1"/>
    </xf>
    <xf numFmtId="9" fontId="6" fillId="9" borderId="43" xfId="0" applyNumberFormat="1" applyFont="1" applyFill="1" applyBorder="1" applyAlignment="1">
      <alignment horizontal="center" vertical="center" wrapText="1"/>
    </xf>
    <xf numFmtId="0" fontId="6" fillId="9" borderId="43" xfId="0" applyFont="1" applyFill="1" applyBorder="1" applyAlignment="1">
      <alignment horizontal="center" vertical="center" wrapText="1"/>
    </xf>
    <xf numFmtId="9" fontId="6" fillId="9" borderId="61" xfId="0" applyNumberFormat="1" applyFont="1" applyFill="1" applyBorder="1" applyAlignment="1">
      <alignment horizontal="center" vertical="center" wrapText="1"/>
    </xf>
    <xf numFmtId="9" fontId="6" fillId="9" borderId="62" xfId="0" applyNumberFormat="1" applyFont="1" applyFill="1" applyBorder="1" applyAlignment="1">
      <alignment horizontal="center" vertical="center" wrapText="1"/>
    </xf>
    <xf numFmtId="0" fontId="6" fillId="9" borderId="63" xfId="0" applyFont="1" applyFill="1" applyBorder="1" applyAlignment="1">
      <alignment horizontal="center" vertical="center" wrapText="1"/>
    </xf>
    <xf numFmtId="0" fontId="6" fillId="9" borderId="60" xfId="0" applyFont="1" applyFill="1" applyBorder="1" applyAlignment="1">
      <alignment horizontal="center" vertical="center" wrapText="1"/>
    </xf>
    <xf numFmtId="0" fontId="31" fillId="4" borderId="29" xfId="0" applyFont="1" applyFill="1" applyBorder="1"/>
    <xf numFmtId="3" fontId="22" fillId="4" borderId="33" xfId="0" applyNumberFormat="1" applyFont="1" applyFill="1" applyBorder="1" applyAlignment="1">
      <alignment horizontal="center"/>
    </xf>
    <xf numFmtId="0" fontId="22" fillId="4" borderId="29" xfId="0" applyFont="1" applyFill="1" applyBorder="1" applyAlignment="1">
      <alignment horizontal="center"/>
    </xf>
    <xf numFmtId="10" fontId="22" fillId="4" borderId="29" xfId="0" applyNumberFormat="1" applyFont="1" applyFill="1" applyBorder="1" applyAlignment="1">
      <alignment horizontal="center"/>
    </xf>
    <xf numFmtId="9" fontId="22" fillId="4" borderId="29" xfId="0" applyNumberFormat="1" applyFont="1" applyFill="1" applyBorder="1" applyAlignment="1">
      <alignment horizontal="center" vertical="center"/>
    </xf>
    <xf numFmtId="3" fontId="22" fillId="4" borderId="29" xfId="0" applyNumberFormat="1" applyFont="1" applyFill="1" applyBorder="1" applyAlignment="1">
      <alignment horizontal="center" vertical="center"/>
    </xf>
    <xf numFmtId="0" fontId="34" fillId="5" borderId="10" xfId="0" applyFont="1" applyFill="1" applyBorder="1" applyAlignment="1">
      <alignment horizontal="center"/>
    </xf>
    <xf numFmtId="3" fontId="24" fillId="3" borderId="14" xfId="0" applyNumberFormat="1" applyFont="1" applyFill="1" applyBorder="1"/>
    <xf numFmtId="0" fontId="30" fillId="5" borderId="10" xfId="0" applyFont="1" applyFill="1" applyBorder="1" applyAlignment="1">
      <alignment horizontal="center"/>
    </xf>
    <xf numFmtId="0" fontId="34" fillId="3" borderId="14" xfId="0" applyFont="1" applyFill="1" applyBorder="1" applyAlignment="1">
      <alignment horizontal="center"/>
    </xf>
    <xf numFmtId="0" fontId="24" fillId="3" borderId="10" xfId="0" applyFont="1" applyFill="1" applyBorder="1" applyAlignment="1">
      <alignment horizontal="center"/>
    </xf>
    <xf numFmtId="10" fontId="24" fillId="3" borderId="10" xfId="0" applyNumberFormat="1" applyFont="1" applyFill="1" applyBorder="1" applyAlignment="1">
      <alignment horizontal="center"/>
    </xf>
    <xf numFmtId="0" fontId="24" fillId="3" borderId="11" xfId="0" applyFont="1" applyFill="1" applyBorder="1" applyAlignment="1">
      <alignment horizontal="center"/>
    </xf>
    <xf numFmtId="9" fontId="34" fillId="3" borderId="64" xfId="0" applyNumberFormat="1" applyFont="1" applyFill="1" applyBorder="1" applyAlignment="1">
      <alignment horizontal="center" vertical="center"/>
    </xf>
    <xf numFmtId="9" fontId="34" fillId="3" borderId="10" xfId="0" applyNumberFormat="1" applyFont="1" applyFill="1" applyBorder="1" applyAlignment="1">
      <alignment horizontal="center" vertical="center"/>
    </xf>
    <xf numFmtId="9" fontId="34" fillId="3" borderId="65" xfId="0" applyNumberFormat="1" applyFont="1" applyFill="1" applyBorder="1" applyAlignment="1">
      <alignment horizontal="center" vertical="center"/>
    </xf>
    <xf numFmtId="0" fontId="34" fillId="5" borderId="14" xfId="0" applyFont="1" applyFill="1" applyBorder="1" applyAlignment="1">
      <alignment horizontal="center"/>
    </xf>
    <xf numFmtId="0" fontId="30" fillId="5" borderId="14" xfId="0" applyFont="1" applyFill="1" applyBorder="1" applyAlignment="1">
      <alignment horizontal="center"/>
    </xf>
    <xf numFmtId="0" fontId="24" fillId="3" borderId="14" xfId="0" applyFont="1" applyFill="1" applyBorder="1" applyAlignment="1">
      <alignment horizontal="center"/>
    </xf>
    <xf numFmtId="9" fontId="24" fillId="3" borderId="14" xfId="0" applyNumberFormat="1" applyFont="1" applyFill="1" applyBorder="1" applyAlignment="1">
      <alignment horizontal="center"/>
    </xf>
    <xf numFmtId="10" fontId="24" fillId="3" borderId="14" xfId="0" applyNumberFormat="1" applyFont="1" applyFill="1" applyBorder="1" applyAlignment="1">
      <alignment horizontal="center"/>
    </xf>
    <xf numFmtId="0" fontId="24" fillId="3" borderId="15" xfId="0" applyFont="1" applyFill="1" applyBorder="1" applyAlignment="1">
      <alignment horizontal="center"/>
    </xf>
    <xf numFmtId="9" fontId="34" fillId="3" borderId="67" xfId="0" applyNumberFormat="1" applyFont="1" applyFill="1" applyBorder="1" applyAlignment="1">
      <alignment horizontal="center" vertical="center"/>
    </xf>
    <xf numFmtId="9" fontId="34" fillId="3" borderId="14" xfId="0" applyNumberFormat="1" applyFont="1" applyFill="1" applyBorder="1" applyAlignment="1">
      <alignment horizontal="center" vertical="center"/>
    </xf>
    <xf numFmtId="9" fontId="34" fillId="3" borderId="68" xfId="0" applyNumberFormat="1" applyFont="1" applyFill="1" applyBorder="1" applyAlignment="1">
      <alignment horizontal="center" vertical="center"/>
    </xf>
    <xf numFmtId="9" fontId="24" fillId="5" borderId="14" xfId="0" applyNumberFormat="1" applyFont="1" applyFill="1" applyBorder="1" applyAlignment="1">
      <alignment horizontal="center"/>
    </xf>
    <xf numFmtId="2" fontId="24" fillId="5" borderId="14" xfId="0" applyNumberFormat="1" applyFont="1" applyFill="1" applyBorder="1" applyAlignment="1">
      <alignment horizontal="center"/>
    </xf>
    <xf numFmtId="0" fontId="34" fillId="3" borderId="15" xfId="0" applyFont="1" applyFill="1" applyBorder="1" applyAlignment="1">
      <alignment horizontal="center"/>
    </xf>
    <xf numFmtId="0" fontId="34" fillId="5" borderId="18" xfId="0" applyFont="1" applyFill="1" applyBorder="1" applyAlignment="1">
      <alignment horizontal="center"/>
    </xf>
    <xf numFmtId="0" fontId="30" fillId="5" borderId="18" xfId="0" applyFont="1" applyFill="1" applyBorder="1" applyAlignment="1">
      <alignment horizontal="center"/>
    </xf>
    <xf numFmtId="0" fontId="24" fillId="3" borderId="18" xfId="0" applyFont="1" applyFill="1" applyBorder="1" applyAlignment="1">
      <alignment horizontal="center"/>
    </xf>
    <xf numFmtId="2" fontId="24" fillId="5" borderId="18" xfId="0" applyNumberFormat="1" applyFont="1" applyFill="1" applyBorder="1" applyAlignment="1">
      <alignment horizontal="center"/>
    </xf>
    <xf numFmtId="0" fontId="24" fillId="3" borderId="46" xfId="0" applyFont="1" applyFill="1" applyBorder="1" applyAlignment="1">
      <alignment horizontal="center"/>
    </xf>
    <xf numFmtId="9" fontId="34" fillId="3" borderId="69" xfId="0" applyNumberFormat="1" applyFont="1" applyFill="1" applyBorder="1" applyAlignment="1">
      <alignment horizontal="center" vertical="center"/>
    </xf>
    <xf numFmtId="9" fontId="34" fillId="3" borderId="18" xfId="0" applyNumberFormat="1" applyFont="1" applyFill="1" applyBorder="1" applyAlignment="1">
      <alignment horizontal="center" vertical="center"/>
    </xf>
    <xf numFmtId="9" fontId="34" fillId="3" borderId="70" xfId="0" applyNumberFormat="1" applyFont="1" applyFill="1" applyBorder="1" applyAlignment="1">
      <alignment horizontal="center" vertical="center"/>
    </xf>
    <xf numFmtId="0" fontId="31" fillId="4" borderId="71" xfId="0" applyFont="1" applyFill="1" applyBorder="1" applyAlignment="1">
      <alignment horizontal="center"/>
    </xf>
    <xf numFmtId="0" fontId="31" fillId="4" borderId="29" xfId="0" applyFont="1" applyFill="1" applyBorder="1" applyAlignment="1">
      <alignment horizontal="center"/>
    </xf>
    <xf numFmtId="2" fontId="22" fillId="4" borderId="29" xfId="0" applyNumberFormat="1" applyFont="1" applyFill="1" applyBorder="1" applyAlignment="1">
      <alignment horizontal="center"/>
    </xf>
    <xf numFmtId="9" fontId="22" fillId="4" borderId="72" xfId="0" applyNumberFormat="1" applyFont="1" applyFill="1" applyBorder="1" applyAlignment="1">
      <alignment horizontal="center" vertical="center"/>
    </xf>
    <xf numFmtId="0" fontId="9" fillId="5" borderId="5" xfId="0" applyFont="1" applyFill="1" applyBorder="1" applyAlignment="1">
      <alignment horizontal="center" wrapText="1"/>
    </xf>
    <xf numFmtId="0" fontId="34" fillId="3" borderId="10" xfId="0" applyFont="1" applyFill="1" applyBorder="1" applyAlignment="1">
      <alignment horizontal="center"/>
    </xf>
    <xf numFmtId="2" fontId="24" fillId="5" borderId="10" xfId="0" applyNumberFormat="1" applyFont="1" applyFill="1" applyBorder="1" applyAlignment="1">
      <alignment horizontal="center"/>
    </xf>
    <xf numFmtId="0" fontId="34" fillId="3" borderId="11" xfId="0" applyFont="1" applyFill="1" applyBorder="1" applyAlignment="1">
      <alignment horizontal="center"/>
    </xf>
    <xf numFmtId="3" fontId="9" fillId="5" borderId="67" xfId="0" applyNumberFormat="1" applyFont="1" applyFill="1" applyBorder="1" applyAlignment="1">
      <alignment horizontal="center" wrapText="1"/>
    </xf>
    <xf numFmtId="0" fontId="31" fillId="4" borderId="33" xfId="0" applyFont="1" applyFill="1" applyBorder="1"/>
    <xf numFmtId="0" fontId="31" fillId="4" borderId="33" xfId="0" applyFont="1" applyFill="1" applyBorder="1" applyAlignment="1">
      <alignment horizontal="center"/>
    </xf>
    <xf numFmtId="0" fontId="22" fillId="4" borderId="33" xfId="0" applyFont="1" applyFill="1" applyBorder="1" applyAlignment="1">
      <alignment horizontal="center"/>
    </xf>
    <xf numFmtId="2" fontId="22" fillId="4" borderId="33" xfId="0" applyNumberFormat="1" applyFont="1" applyFill="1" applyBorder="1" applyAlignment="1">
      <alignment horizontal="center"/>
    </xf>
    <xf numFmtId="9" fontId="22" fillId="4" borderId="33" xfId="0" applyNumberFormat="1" applyFont="1" applyFill="1" applyBorder="1" applyAlignment="1">
      <alignment horizontal="center" vertical="center"/>
    </xf>
    <xf numFmtId="9" fontId="22" fillId="4" borderId="74" xfId="0" applyNumberFormat="1" applyFont="1" applyFill="1" applyBorder="1" applyAlignment="1">
      <alignment horizontal="center" vertical="center"/>
    </xf>
    <xf numFmtId="0" fontId="34" fillId="0" borderId="14" xfId="0" applyFont="1" applyBorder="1" applyAlignment="1">
      <alignment horizontal="center"/>
    </xf>
    <xf numFmtId="9" fontId="34" fillId="3" borderId="17" xfId="0" applyNumberFormat="1" applyFont="1" applyFill="1" applyBorder="1" applyAlignment="1">
      <alignment horizontal="center" vertical="center"/>
    </xf>
    <xf numFmtId="3" fontId="7" fillId="5" borderId="67" xfId="0" applyNumberFormat="1" applyFont="1" applyFill="1" applyBorder="1"/>
    <xf numFmtId="1" fontId="34" fillId="0" borderId="14" xfId="0" applyNumberFormat="1" applyFont="1" applyBorder="1" applyAlignment="1">
      <alignment horizontal="center"/>
    </xf>
    <xf numFmtId="3" fontId="34" fillId="5" borderId="17" xfId="0" applyNumberFormat="1" applyFont="1" applyFill="1" applyBorder="1" applyAlignment="1">
      <alignment horizontal="center" vertical="center" wrapText="1"/>
    </xf>
    <xf numFmtId="3" fontId="24" fillId="3" borderId="18" xfId="0" applyNumberFormat="1" applyFont="1" applyFill="1" applyBorder="1"/>
    <xf numFmtId="0" fontId="31" fillId="10" borderId="9" xfId="0" applyFont="1" applyFill="1" applyBorder="1" applyAlignment="1">
      <alignment horizontal="left"/>
    </xf>
    <xf numFmtId="3" fontId="24" fillId="10" borderId="29" xfId="0" applyNumberFormat="1" applyFont="1" applyFill="1" applyBorder="1"/>
    <xf numFmtId="0" fontId="30" fillId="10" borderId="9" xfId="0" applyFont="1" applyFill="1" applyBorder="1" applyAlignment="1">
      <alignment horizontal="center"/>
    </xf>
    <xf numFmtId="0" fontId="34" fillId="10" borderId="9" xfId="0" applyFont="1" applyFill="1" applyBorder="1" applyAlignment="1">
      <alignment horizontal="center"/>
    </xf>
    <xf numFmtId="0" fontId="24" fillId="10" borderId="29" xfId="0" applyFont="1" applyFill="1" applyBorder="1" applyAlignment="1">
      <alignment horizontal="center"/>
    </xf>
    <xf numFmtId="2" fontId="24" fillId="10" borderId="29" xfId="0" applyNumberFormat="1" applyFont="1" applyFill="1" applyBorder="1" applyAlignment="1">
      <alignment horizontal="center"/>
    </xf>
    <xf numFmtId="9" fontId="34" fillId="10" borderId="29" xfId="0" applyNumberFormat="1" applyFont="1" applyFill="1" applyBorder="1" applyAlignment="1">
      <alignment horizontal="center" vertical="center"/>
    </xf>
    <xf numFmtId="3" fontId="24" fillId="3" borderId="10" xfId="0" applyNumberFormat="1" applyFont="1" applyFill="1" applyBorder="1"/>
    <xf numFmtId="0" fontId="34" fillId="3" borderId="18" xfId="0" applyFont="1" applyFill="1" applyBorder="1" applyAlignment="1">
      <alignment horizontal="center"/>
    </xf>
    <xf numFmtId="0" fontId="34" fillId="3" borderId="46" xfId="0" applyFont="1" applyFill="1" applyBorder="1" applyAlignment="1">
      <alignment horizontal="center"/>
    </xf>
    <xf numFmtId="0" fontId="31" fillId="4" borderId="29" xfId="0" applyFont="1" applyFill="1" applyBorder="1" applyAlignment="1">
      <alignment horizontal="left"/>
    </xf>
    <xf numFmtId="3" fontId="24" fillId="4" borderId="29" xfId="0" applyNumberFormat="1" applyFont="1" applyFill="1" applyBorder="1"/>
    <xf numFmtId="0" fontId="30" fillId="4" borderId="29" xfId="0" applyFont="1" applyFill="1" applyBorder="1" applyAlignment="1">
      <alignment horizontal="center"/>
    </xf>
    <xf numFmtId="0" fontId="34" fillId="4" borderId="29" xfId="0" applyFont="1" applyFill="1" applyBorder="1" applyAlignment="1">
      <alignment horizontal="center"/>
    </xf>
    <xf numFmtId="0" fontId="24" fillId="4" borderId="29" xfId="0" applyFont="1" applyFill="1" applyBorder="1" applyAlignment="1">
      <alignment horizontal="center"/>
    </xf>
    <xf numFmtId="2" fontId="24" fillId="4" borderId="29" xfId="0" applyNumberFormat="1" applyFont="1" applyFill="1" applyBorder="1" applyAlignment="1">
      <alignment horizontal="center"/>
    </xf>
    <xf numFmtId="0" fontId="34" fillId="4" borderId="29" xfId="0" applyFont="1" applyFill="1" applyBorder="1" applyAlignment="1">
      <alignment horizontal="center" vertical="center" wrapText="1"/>
    </xf>
    <xf numFmtId="9" fontId="34" fillId="4" borderId="29" xfId="0" applyNumberFormat="1" applyFont="1" applyFill="1" applyBorder="1" applyAlignment="1">
      <alignment horizontal="center" vertical="center"/>
    </xf>
    <xf numFmtId="0" fontId="24" fillId="5" borderId="18" xfId="0" applyFont="1" applyFill="1" applyBorder="1" applyAlignment="1">
      <alignment horizontal="center"/>
    </xf>
    <xf numFmtId="3" fontId="34" fillId="5" borderId="47" xfId="0" applyNumberFormat="1" applyFont="1" applyFill="1" applyBorder="1" applyAlignment="1">
      <alignment horizontal="center" vertical="center" wrapText="1"/>
    </xf>
    <xf numFmtId="3" fontId="31" fillId="4" borderId="29" xfId="0" applyNumberFormat="1" applyFont="1" applyFill="1" applyBorder="1" applyAlignment="1">
      <alignment horizontal="center" vertical="center"/>
    </xf>
    <xf numFmtId="0" fontId="22" fillId="4" borderId="9" xfId="0" applyFont="1" applyFill="1" applyBorder="1"/>
    <xf numFmtId="0" fontId="22" fillId="4" borderId="29" xfId="0" applyFont="1" applyFill="1" applyBorder="1"/>
    <xf numFmtId="3" fontId="31" fillId="4" borderId="29" xfId="0" applyNumberFormat="1" applyFont="1" applyFill="1" applyBorder="1" applyAlignment="1">
      <alignment horizontal="center" vertical="center" wrapText="1"/>
    </xf>
    <xf numFmtId="0" fontId="22" fillId="4" borderId="29" xfId="0" applyFont="1" applyFill="1" applyBorder="1" applyAlignment="1">
      <alignment horizontal="center" vertical="center" wrapText="1"/>
    </xf>
    <xf numFmtId="0" fontId="36" fillId="5" borderId="10" xfId="0" applyFont="1" applyFill="1" applyBorder="1"/>
    <xf numFmtId="3" fontId="23" fillId="5" borderId="10" xfId="0" applyNumberFormat="1" applyFont="1" applyFill="1" applyBorder="1" applyAlignment="1">
      <alignment horizontal="center" vertical="center" wrapText="1"/>
    </xf>
    <xf numFmtId="3" fontId="37" fillId="5" borderId="10" xfId="0" applyNumberFormat="1" applyFont="1" applyFill="1" applyBorder="1" applyAlignment="1">
      <alignment horizontal="center" vertical="center"/>
    </xf>
    <xf numFmtId="3" fontId="36" fillId="5" borderId="10" xfId="0" applyNumberFormat="1" applyFont="1" applyFill="1" applyBorder="1" applyAlignment="1">
      <alignment horizontal="center" vertical="center"/>
    </xf>
    <xf numFmtId="165" fontId="36" fillId="5" borderId="10" xfId="0" applyNumberFormat="1" applyFont="1" applyFill="1" applyBorder="1"/>
    <xf numFmtId="0" fontId="36" fillId="5" borderId="11" xfId="0" applyFont="1" applyFill="1" applyBorder="1"/>
    <xf numFmtId="3" fontId="36" fillId="5" borderId="14" xfId="0" applyNumberFormat="1" applyFont="1" applyFill="1" applyBorder="1" applyAlignment="1">
      <alignment horizontal="center" vertical="center"/>
    </xf>
    <xf numFmtId="3" fontId="37" fillId="3" borderId="14" xfId="0" applyNumberFormat="1" applyFont="1" applyFill="1" applyBorder="1" applyAlignment="1">
      <alignment horizontal="center" vertical="center"/>
    </xf>
    <xf numFmtId="166" fontId="36" fillId="5" borderId="14" xfId="0" applyNumberFormat="1" applyFont="1" applyFill="1" applyBorder="1" applyAlignment="1">
      <alignment horizontal="center" vertical="center"/>
    </xf>
    <xf numFmtId="165" fontId="36" fillId="5" borderId="14" xfId="0" applyNumberFormat="1" applyFont="1" applyFill="1" applyBorder="1" applyAlignment="1">
      <alignment horizontal="center" vertical="center"/>
    </xf>
    <xf numFmtId="165" fontId="23" fillId="5" borderId="14" xfId="0" applyNumberFormat="1" applyFont="1" applyFill="1" applyBorder="1" applyAlignment="1">
      <alignment horizontal="center" vertical="center"/>
    </xf>
    <xf numFmtId="0" fontId="36" fillId="5" borderId="14" xfId="0" applyFont="1" applyFill="1" applyBorder="1"/>
    <xf numFmtId="0" fontId="36" fillId="5" borderId="14" xfId="0" applyFont="1" applyFill="1" applyBorder="1" applyAlignment="1">
      <alignment horizontal="center"/>
    </xf>
    <xf numFmtId="0" fontId="36" fillId="5" borderId="15" xfId="0" applyFont="1" applyFill="1" applyBorder="1"/>
    <xf numFmtId="0" fontId="36" fillId="5" borderId="14" xfId="0" applyFont="1" applyFill="1" applyBorder="1" applyAlignment="1">
      <alignment horizontal="center" vertical="center"/>
    </xf>
    <xf numFmtId="0" fontId="36" fillId="5" borderId="18" xfId="0" applyFont="1" applyFill="1" applyBorder="1" applyAlignment="1">
      <alignment horizontal="center" vertical="center"/>
    </xf>
    <xf numFmtId="3" fontId="36" fillId="5" borderId="18" xfId="0" applyNumberFormat="1" applyFont="1" applyFill="1" applyBorder="1" applyAlignment="1">
      <alignment horizontal="center" vertical="center"/>
    </xf>
    <xf numFmtId="3" fontId="37" fillId="3" borderId="18" xfId="0" applyNumberFormat="1" applyFont="1" applyFill="1" applyBorder="1" applyAlignment="1">
      <alignment horizontal="center" vertical="center"/>
    </xf>
    <xf numFmtId="166" fontId="36" fillId="5" borderId="18" xfId="0" applyNumberFormat="1" applyFont="1" applyFill="1" applyBorder="1" applyAlignment="1">
      <alignment horizontal="center" vertical="center"/>
    </xf>
    <xf numFmtId="165" fontId="36" fillId="5" borderId="18" xfId="0" applyNumberFormat="1" applyFont="1" applyFill="1" applyBorder="1" applyAlignment="1">
      <alignment horizontal="center" vertical="center"/>
    </xf>
    <xf numFmtId="165" fontId="23" fillId="5" borderId="18" xfId="0" applyNumberFormat="1" applyFont="1" applyFill="1" applyBorder="1" applyAlignment="1">
      <alignment horizontal="center" vertical="center"/>
    </xf>
    <xf numFmtId="0" fontId="36" fillId="5" borderId="18" xfId="0" applyFont="1" applyFill="1" applyBorder="1"/>
    <xf numFmtId="0" fontId="24" fillId="5" borderId="18" xfId="0" applyFont="1" applyFill="1" applyBorder="1"/>
    <xf numFmtId="0" fontId="36" fillId="5" borderId="46" xfId="0" applyFont="1" applyFill="1" applyBorder="1"/>
    <xf numFmtId="0" fontId="31" fillId="4" borderId="29" xfId="0" applyFont="1" applyFill="1" applyBorder="1" applyAlignment="1">
      <alignment horizontal="center" vertical="center"/>
    </xf>
    <xf numFmtId="3" fontId="39" fillId="4" borderId="29" xfId="0" applyNumberFormat="1" applyFont="1" applyFill="1" applyBorder="1" applyAlignment="1">
      <alignment horizontal="center" vertical="center"/>
    </xf>
    <xf numFmtId="166" fontId="22" fillId="4" borderId="29" xfId="0" applyNumberFormat="1" applyFont="1" applyFill="1" applyBorder="1" applyAlignment="1">
      <alignment horizontal="center" vertical="center"/>
    </xf>
    <xf numFmtId="165" fontId="22" fillId="4" borderId="29" xfId="0" applyNumberFormat="1" applyFont="1" applyFill="1" applyBorder="1" applyAlignment="1">
      <alignment horizontal="center" vertical="center"/>
    </xf>
    <xf numFmtId="165" fontId="31" fillId="4" borderId="29" xfId="0" applyNumberFormat="1" applyFont="1" applyFill="1" applyBorder="1" applyAlignment="1">
      <alignment horizontal="center" vertical="center"/>
    </xf>
    <xf numFmtId="0" fontId="36" fillId="5" borderId="10" xfId="0" applyFont="1" applyFill="1" applyBorder="1" applyAlignment="1">
      <alignment horizontal="center" vertical="center"/>
    </xf>
    <xf numFmtId="3" fontId="37" fillId="3" borderId="10" xfId="0" applyNumberFormat="1" applyFont="1" applyFill="1" applyBorder="1" applyAlignment="1">
      <alignment horizontal="center" vertical="center"/>
    </xf>
    <xf numFmtId="166" fontId="36" fillId="5" borderId="10" xfId="0" applyNumberFormat="1" applyFont="1" applyFill="1" applyBorder="1" applyAlignment="1">
      <alignment horizontal="center" vertical="center"/>
    </xf>
    <xf numFmtId="165" fontId="36" fillId="5" borderId="10" xfId="0" applyNumberFormat="1" applyFont="1" applyFill="1" applyBorder="1" applyAlignment="1">
      <alignment horizontal="center" vertical="center"/>
    </xf>
    <xf numFmtId="165" fontId="23" fillId="5" borderId="10" xfId="0" applyNumberFormat="1" applyFont="1" applyFill="1" applyBorder="1" applyAlignment="1">
      <alignment horizontal="center" vertical="center"/>
    </xf>
    <xf numFmtId="0" fontId="36" fillId="5" borderId="10" xfId="0" applyFont="1" applyFill="1" applyBorder="1" applyAlignment="1">
      <alignment horizontal="center"/>
    </xf>
    <xf numFmtId="0" fontId="36" fillId="5" borderId="18" xfId="0" applyFont="1" applyFill="1" applyBorder="1" applyAlignment="1">
      <alignment horizontal="center"/>
    </xf>
    <xf numFmtId="167" fontId="34" fillId="5" borderId="14" xfId="0" applyNumberFormat="1" applyFont="1" applyFill="1" applyBorder="1"/>
    <xf numFmtId="3" fontId="31" fillId="4" borderId="29" xfId="0" applyNumberFormat="1" applyFont="1" applyFill="1" applyBorder="1" applyAlignment="1">
      <alignment horizontal="left" vertical="center"/>
    </xf>
    <xf numFmtId="0" fontId="24" fillId="5" borderId="10" xfId="0" applyFont="1" applyFill="1" applyBorder="1" applyAlignment="1">
      <alignment horizontal="center" vertical="center"/>
    </xf>
    <xf numFmtId="0" fontId="24" fillId="5" borderId="14" xfId="0" applyFont="1" applyFill="1" applyBorder="1" applyAlignment="1">
      <alignment horizontal="center" vertical="center"/>
    </xf>
    <xf numFmtId="0" fontId="24" fillId="5" borderId="18" xfId="0" applyFont="1" applyFill="1" applyBorder="1" applyAlignment="1">
      <alignment horizontal="center" vertical="center"/>
    </xf>
    <xf numFmtId="1" fontId="31" fillId="4" borderId="29" xfId="0" applyNumberFormat="1" applyFont="1" applyFill="1" applyBorder="1" applyAlignment="1">
      <alignment horizontal="left" vertical="center"/>
    </xf>
    <xf numFmtId="0" fontId="23" fillId="5" borderId="14" xfId="0" applyFont="1" applyFill="1" applyBorder="1" applyAlignment="1">
      <alignment horizontal="center" vertical="center" wrapText="1"/>
    </xf>
    <xf numFmtId="3" fontId="23" fillId="5" borderId="14" xfId="0" applyNumberFormat="1" applyFont="1" applyFill="1" applyBorder="1" applyAlignment="1">
      <alignment horizontal="center" vertical="center" wrapText="1"/>
    </xf>
    <xf numFmtId="3" fontId="36" fillId="5" borderId="14" xfId="0" applyNumberFormat="1" applyFont="1" applyFill="1" applyBorder="1" applyAlignment="1">
      <alignment horizontal="center" vertical="center" wrapText="1"/>
    </xf>
    <xf numFmtId="2" fontId="36" fillId="5" borderId="14" xfId="0" applyNumberFormat="1" applyFont="1" applyFill="1" applyBorder="1" applyAlignment="1">
      <alignment horizontal="center" vertical="center" wrapText="1"/>
    </xf>
    <xf numFmtId="0" fontId="36" fillId="5" borderId="14" xfId="0" applyFont="1" applyFill="1" applyBorder="1" applyAlignment="1">
      <alignment wrapText="1"/>
    </xf>
    <xf numFmtId="165" fontId="23" fillId="5" borderId="14" xfId="0" applyNumberFormat="1" applyFont="1" applyFill="1" applyBorder="1" applyAlignment="1">
      <alignment horizontal="center" vertical="center" wrapText="1"/>
    </xf>
    <xf numFmtId="0" fontId="36" fillId="5" borderId="15" xfId="0" applyFont="1" applyFill="1" applyBorder="1" applyAlignment="1">
      <alignment wrapText="1"/>
    </xf>
    <xf numFmtId="3" fontId="36" fillId="3" borderId="14" xfId="0" applyNumberFormat="1" applyFont="1" applyFill="1" applyBorder="1" applyAlignment="1">
      <alignment horizontal="center" vertical="center"/>
    </xf>
    <xf numFmtId="2" fontId="36" fillId="3" borderId="14" xfId="0" applyNumberFormat="1" applyFont="1" applyFill="1" applyBorder="1" applyAlignment="1">
      <alignment horizontal="center" vertical="center"/>
    </xf>
    <xf numFmtId="4" fontId="23" fillId="5" borderId="14" xfId="0" applyNumberFormat="1" applyFont="1" applyFill="1" applyBorder="1" applyAlignment="1">
      <alignment horizontal="center" vertical="center"/>
    </xf>
    <xf numFmtId="3" fontId="36" fillId="3" borderId="18" xfId="0" applyNumberFormat="1" applyFont="1" applyFill="1" applyBorder="1" applyAlignment="1">
      <alignment horizontal="center" vertical="center"/>
    </xf>
    <xf numFmtId="2" fontId="36" fillId="3" borderId="18" xfId="0" applyNumberFormat="1" applyFont="1" applyFill="1" applyBorder="1" applyAlignment="1">
      <alignment horizontal="center" vertical="center"/>
    </xf>
    <xf numFmtId="4" fontId="23" fillId="5" borderId="18" xfId="0" applyNumberFormat="1" applyFont="1" applyFill="1" applyBorder="1" applyAlignment="1">
      <alignment horizontal="center" vertical="center"/>
    </xf>
    <xf numFmtId="2" fontId="22" fillId="4" borderId="29" xfId="0" applyNumberFormat="1" applyFont="1" applyFill="1" applyBorder="1" applyAlignment="1">
      <alignment horizontal="center" vertical="center"/>
    </xf>
    <xf numFmtId="3" fontId="22" fillId="4" borderId="29" xfId="0" applyNumberFormat="1" applyFont="1" applyFill="1" applyBorder="1" applyAlignment="1">
      <alignment horizontal="center" vertical="center" wrapText="1"/>
    </xf>
    <xf numFmtId="4" fontId="36" fillId="3" borderId="10" xfId="0" applyNumberFormat="1" applyFont="1" applyFill="1" applyBorder="1" applyAlignment="1">
      <alignment horizontal="center" vertical="center"/>
    </xf>
    <xf numFmtId="2" fontId="36" fillId="5" borderId="10" xfId="0" applyNumberFormat="1" applyFont="1" applyFill="1" applyBorder="1" applyAlignment="1">
      <alignment horizontal="center" vertical="center"/>
    </xf>
    <xf numFmtId="0" fontId="24" fillId="5" borderId="10" xfId="0" applyFont="1" applyFill="1" applyBorder="1"/>
    <xf numFmtId="3" fontId="36" fillId="5" borderId="11" xfId="0" applyNumberFormat="1" applyFont="1" applyFill="1" applyBorder="1" applyAlignment="1">
      <alignment horizontal="center" vertical="center"/>
    </xf>
    <xf numFmtId="3" fontId="36" fillId="5" borderId="20" xfId="0" applyNumberFormat="1" applyFont="1" applyFill="1" applyBorder="1" applyAlignment="1">
      <alignment horizontal="center" vertical="center"/>
    </xf>
    <xf numFmtId="4" fontId="36" fillId="3" borderId="14" xfId="0" applyNumberFormat="1" applyFont="1" applyFill="1" applyBorder="1" applyAlignment="1">
      <alignment horizontal="center" vertical="center"/>
    </xf>
    <xf numFmtId="2" fontId="36" fillId="5" borderId="14" xfId="0" applyNumberFormat="1" applyFont="1" applyFill="1" applyBorder="1" applyAlignment="1">
      <alignment horizontal="center" vertical="center"/>
    </xf>
    <xf numFmtId="164" fontId="36" fillId="5" borderId="14" xfId="0" applyNumberFormat="1" applyFont="1" applyFill="1" applyBorder="1" applyAlignment="1">
      <alignment horizontal="center" vertical="center"/>
    </xf>
    <xf numFmtId="3" fontId="36" fillId="5" borderId="15" xfId="0" applyNumberFormat="1" applyFont="1" applyFill="1" applyBorder="1" applyAlignment="1">
      <alignment horizontal="center" vertical="center"/>
    </xf>
    <xf numFmtId="166" fontId="36" fillId="3" borderId="14" xfId="0" applyNumberFormat="1" applyFont="1" applyFill="1" applyBorder="1" applyAlignment="1">
      <alignment horizontal="center" vertical="center"/>
    </xf>
    <xf numFmtId="166" fontId="36" fillId="3" borderId="18" xfId="0" applyNumberFormat="1" applyFont="1" applyFill="1" applyBorder="1" applyAlignment="1">
      <alignment horizontal="center" vertical="center"/>
    </xf>
    <xf numFmtId="164" fontId="36" fillId="5" borderId="18" xfId="0" applyNumberFormat="1" applyFont="1" applyFill="1" applyBorder="1" applyAlignment="1">
      <alignment horizontal="center" vertical="center"/>
    </xf>
    <xf numFmtId="2" fontId="36" fillId="5" borderId="18" xfId="0" applyNumberFormat="1" applyFont="1" applyFill="1" applyBorder="1" applyAlignment="1">
      <alignment horizontal="center" vertical="center"/>
    </xf>
    <xf numFmtId="3" fontId="36" fillId="5" borderId="46" xfId="0" applyNumberFormat="1" applyFont="1" applyFill="1" applyBorder="1" applyAlignment="1">
      <alignment horizontal="center" vertical="center"/>
    </xf>
    <xf numFmtId="0" fontId="8" fillId="4" borderId="29" xfId="0" applyFont="1" applyFill="1" applyBorder="1" applyAlignment="1">
      <alignment horizontal="center" vertical="center"/>
    </xf>
    <xf numFmtId="3" fontId="8" fillId="4" borderId="29" xfId="0" applyNumberFormat="1" applyFont="1" applyFill="1" applyBorder="1" applyAlignment="1">
      <alignment horizontal="center" vertical="center"/>
    </xf>
    <xf numFmtId="166" fontId="8" fillId="4" borderId="29" xfId="0" applyNumberFormat="1" applyFont="1" applyFill="1" applyBorder="1" applyAlignment="1">
      <alignment horizontal="center" vertical="center"/>
    </xf>
    <xf numFmtId="164" fontId="8" fillId="4" borderId="29" xfId="0" applyNumberFormat="1" applyFont="1" applyFill="1" applyBorder="1" applyAlignment="1">
      <alignment horizontal="center" vertical="center"/>
    </xf>
    <xf numFmtId="2" fontId="8" fillId="4" borderId="29" xfId="0" applyNumberFormat="1" applyFont="1" applyFill="1" applyBorder="1" applyAlignment="1">
      <alignment horizontal="center" vertical="center"/>
    </xf>
    <xf numFmtId="0" fontId="8" fillId="4" borderId="29" xfId="0" applyFont="1" applyFill="1" applyBorder="1"/>
    <xf numFmtId="3" fontId="8" fillId="4" borderId="29" xfId="0" applyNumberFormat="1" applyFont="1" applyFill="1" applyBorder="1" applyAlignment="1">
      <alignment horizontal="left" vertical="center"/>
    </xf>
    <xf numFmtId="2" fontId="8" fillId="4" borderId="29" xfId="0" applyNumberFormat="1" applyFont="1" applyFill="1" applyBorder="1" applyAlignment="1">
      <alignment horizontal="left" vertical="center"/>
    </xf>
    <xf numFmtId="0" fontId="8" fillId="0" borderId="24" xfId="0" applyFont="1" applyBorder="1" applyAlignment="1">
      <alignment horizontal="center" vertical="center"/>
    </xf>
    <xf numFmtId="3" fontId="8" fillId="0" borderId="24" xfId="0" applyNumberFormat="1" applyFont="1" applyBorder="1" applyAlignment="1">
      <alignment horizontal="center" vertical="center"/>
    </xf>
    <xf numFmtId="2" fontId="8" fillId="0" borderId="24" xfId="0" applyNumberFormat="1" applyFont="1" applyBorder="1" applyAlignment="1">
      <alignment horizontal="center" vertical="center"/>
    </xf>
    <xf numFmtId="0" fontId="8" fillId="0" borderId="24" xfId="0" applyFont="1" applyBorder="1"/>
    <xf numFmtId="0" fontId="8" fillId="0" borderId="5" xfId="0" applyFont="1" applyBorder="1" applyAlignment="1">
      <alignment horizontal="center" vertical="center"/>
    </xf>
    <xf numFmtId="3" fontId="8" fillId="0" borderId="5" xfId="0" applyNumberFormat="1" applyFont="1" applyBorder="1" applyAlignment="1">
      <alignment horizontal="center" vertical="center"/>
    </xf>
    <xf numFmtId="2" fontId="8" fillId="0" borderId="5" xfId="0" applyNumberFormat="1" applyFont="1" applyBorder="1" applyAlignment="1">
      <alignment horizontal="center" vertical="center"/>
    </xf>
    <xf numFmtId="0" fontId="8" fillId="0" borderId="5" xfId="0" applyFont="1" applyBorder="1"/>
    <xf numFmtId="3" fontId="40" fillId="0" borderId="5" xfId="0" applyNumberFormat="1" applyFont="1" applyBorder="1" applyAlignment="1">
      <alignment horizontal="center" vertical="center"/>
    </xf>
    <xf numFmtId="0" fontId="5" fillId="0" borderId="5" xfId="0" applyFont="1" applyBorder="1"/>
    <xf numFmtId="0" fontId="5" fillId="0" borderId="0" xfId="0" applyFont="1"/>
    <xf numFmtId="0" fontId="5" fillId="11" borderId="0" xfId="0" applyFont="1" applyFill="1"/>
    <xf numFmtId="3" fontId="41" fillId="2" borderId="21" xfId="0" applyNumberFormat="1" applyFont="1" applyFill="1" applyBorder="1" applyAlignment="1">
      <alignment horizontal="center" vertical="center"/>
    </xf>
    <xf numFmtId="164" fontId="41" fillId="2" borderId="21" xfId="0" applyNumberFormat="1" applyFont="1" applyFill="1" applyBorder="1" applyAlignment="1">
      <alignment horizontal="center" vertical="center"/>
    </xf>
    <xf numFmtId="164" fontId="3" fillId="2" borderId="21" xfId="0" applyNumberFormat="1" applyFont="1" applyFill="1" applyBorder="1" applyAlignment="1">
      <alignment horizontal="left" vertical="top" wrapText="1"/>
    </xf>
    <xf numFmtId="0" fontId="42" fillId="2" borderId="4" xfId="0" applyFont="1" applyFill="1" applyBorder="1" applyAlignment="1">
      <alignment horizontal="left" vertical="center"/>
    </xf>
    <xf numFmtId="0" fontId="3" fillId="2" borderId="4" xfId="0" applyFont="1" applyFill="1" applyBorder="1" applyAlignment="1">
      <alignment horizontal="center" vertical="center"/>
    </xf>
    <xf numFmtId="3" fontId="41" fillId="2" borderId="4" xfId="0" applyNumberFormat="1" applyFont="1" applyFill="1" applyBorder="1" applyAlignment="1">
      <alignment horizontal="center" vertical="center"/>
    </xf>
    <xf numFmtId="164" fontId="41" fillId="2" borderId="4" xfId="0" applyNumberFormat="1" applyFont="1" applyFill="1" applyBorder="1" applyAlignment="1">
      <alignment horizontal="center" vertical="center"/>
    </xf>
    <xf numFmtId="164" fontId="3" fillId="2" borderId="4" xfId="0" applyNumberFormat="1" applyFont="1" applyFill="1" applyBorder="1" applyAlignment="1">
      <alignment horizontal="left" vertical="top" wrapText="1"/>
    </xf>
    <xf numFmtId="0" fontId="30" fillId="3" borderId="5" xfId="0" applyFont="1" applyFill="1" applyBorder="1" applyAlignment="1">
      <alignment horizontal="center" vertical="center"/>
    </xf>
    <xf numFmtId="0" fontId="31" fillId="3" borderId="5" xfId="0" applyFont="1" applyFill="1" applyBorder="1" applyAlignment="1">
      <alignment horizontal="center" vertical="center"/>
    </xf>
    <xf numFmtId="0" fontId="43" fillId="3" borderId="5" xfId="0" applyFont="1" applyFill="1" applyBorder="1" applyAlignment="1">
      <alignment vertical="center"/>
    </xf>
    <xf numFmtId="3" fontId="31" fillId="3" borderId="5" xfId="0" applyNumberFormat="1" applyFont="1" applyFill="1" applyBorder="1" applyAlignment="1">
      <alignment horizontal="center" vertical="center" wrapText="1"/>
    </xf>
    <xf numFmtId="164" fontId="31" fillId="3" borderId="5" xfId="0" applyNumberFormat="1" applyFont="1" applyFill="1" applyBorder="1" applyAlignment="1">
      <alignment horizontal="center" vertical="center" wrapText="1"/>
    </xf>
    <xf numFmtId="0" fontId="6" fillId="9" borderId="76" xfId="0" applyFont="1" applyFill="1" applyBorder="1" applyAlignment="1">
      <alignment horizontal="center" vertical="center"/>
    </xf>
    <xf numFmtId="0" fontId="20" fillId="9" borderId="76" xfId="0" applyFont="1" applyFill="1" applyBorder="1" applyAlignment="1">
      <alignment vertical="center"/>
    </xf>
    <xf numFmtId="3" fontId="6" fillId="9" borderId="76" xfId="0" applyNumberFormat="1" applyFont="1" applyFill="1" applyBorder="1" applyAlignment="1">
      <alignment horizontal="center" vertical="center" wrapText="1"/>
    </xf>
    <xf numFmtId="164" fontId="6" fillId="9" borderId="76" xfId="0" applyNumberFormat="1" applyFont="1" applyFill="1" applyBorder="1" applyAlignment="1">
      <alignment horizontal="center" vertical="center" wrapText="1"/>
    </xf>
    <xf numFmtId="0" fontId="31" fillId="4" borderId="0" xfId="0" applyFont="1" applyFill="1" applyAlignment="1">
      <alignment horizontal="center" vertical="center"/>
    </xf>
    <xf numFmtId="0" fontId="39" fillId="4" borderId="0" xfId="0" applyFont="1" applyFill="1" applyAlignment="1">
      <alignment horizontal="left" vertical="center"/>
    </xf>
    <xf numFmtId="0" fontId="22" fillId="4" borderId="0" xfId="0" applyFont="1" applyFill="1" applyAlignment="1">
      <alignment horizontal="center" vertical="center"/>
    </xf>
    <xf numFmtId="3" fontId="22" fillId="4" borderId="0" xfId="0" applyNumberFormat="1" applyFont="1" applyFill="1" applyAlignment="1">
      <alignment horizontal="center" vertical="center"/>
    </xf>
    <xf numFmtId="164" fontId="22" fillId="4" borderId="0" xfId="0" applyNumberFormat="1" applyFont="1" applyFill="1" applyAlignment="1">
      <alignment horizontal="center" vertical="center"/>
    </xf>
    <xf numFmtId="164" fontId="22" fillId="4" borderId="0" xfId="0" applyNumberFormat="1" applyFont="1" applyFill="1" applyAlignment="1">
      <alignment horizontal="left" vertical="top" wrapText="1"/>
    </xf>
    <xf numFmtId="0" fontId="44" fillId="5" borderId="18" xfId="0" applyFont="1" applyFill="1" applyBorder="1" applyAlignment="1">
      <alignment horizontal="center" vertical="center"/>
    </xf>
    <xf numFmtId="0" fontId="44" fillId="5" borderId="14" xfId="0" applyFont="1" applyFill="1" applyBorder="1" applyAlignment="1">
      <alignment horizontal="center" vertical="center"/>
    </xf>
    <xf numFmtId="3" fontId="44" fillId="5" borderId="14" xfId="0" applyNumberFormat="1" applyFont="1" applyFill="1" applyBorder="1" applyAlignment="1">
      <alignment horizontal="center" vertical="center"/>
    </xf>
    <xf numFmtId="164" fontId="44" fillId="0" borderId="14" xfId="0" applyNumberFormat="1" applyFont="1" applyBorder="1" applyAlignment="1">
      <alignment horizontal="center" vertical="center"/>
    </xf>
    <xf numFmtId="0" fontId="36" fillId="5" borderId="18" xfId="0" applyFont="1" applyFill="1" applyBorder="1" applyAlignment="1">
      <alignment horizontal="left" vertical="center" wrapText="1"/>
    </xf>
    <xf numFmtId="0" fontId="24" fillId="5" borderId="44" xfId="0" applyFont="1" applyFill="1" applyBorder="1"/>
    <xf numFmtId="0" fontId="24" fillId="5" borderId="44" xfId="0" applyFont="1" applyFill="1" applyBorder="1" applyAlignment="1">
      <alignment horizontal="center" vertical="center"/>
    </xf>
    <xf numFmtId="3" fontId="24" fillId="5" borderId="44" xfId="0" applyNumberFormat="1" applyFont="1" applyFill="1" applyBorder="1" applyAlignment="1">
      <alignment horizontal="center" vertical="center"/>
    </xf>
    <xf numFmtId="164" fontId="24" fillId="0" borderId="14" xfId="0" applyNumberFormat="1" applyFont="1" applyBorder="1" applyAlignment="1">
      <alignment horizontal="center" vertical="center"/>
    </xf>
    <xf numFmtId="0" fontId="44" fillId="5" borderId="45" xfId="0" applyFont="1" applyFill="1" applyBorder="1" applyAlignment="1">
      <alignment horizontal="center" vertical="center"/>
    </xf>
    <xf numFmtId="3" fontId="44" fillId="5" borderId="45" xfId="0" applyNumberFormat="1" applyFont="1" applyFill="1" applyBorder="1" applyAlignment="1">
      <alignment horizontal="center" vertical="center"/>
    </xf>
    <xf numFmtId="0" fontId="44" fillId="5" borderId="77" xfId="0" applyFont="1" applyFill="1" applyBorder="1" applyAlignment="1">
      <alignment horizontal="center" vertical="center"/>
    </xf>
    <xf numFmtId="3" fontId="44" fillId="5" borderId="77" xfId="0" applyNumberFormat="1" applyFont="1" applyFill="1" applyBorder="1" applyAlignment="1">
      <alignment horizontal="center" vertical="center"/>
    </xf>
    <xf numFmtId="0" fontId="44" fillId="5" borderId="20" xfId="0" applyFont="1" applyFill="1" applyBorder="1" applyAlignment="1">
      <alignment horizontal="center" vertical="center"/>
    </xf>
    <xf numFmtId="3" fontId="44" fillId="5" borderId="20" xfId="0" applyNumberFormat="1" applyFont="1" applyFill="1" applyBorder="1" applyAlignment="1">
      <alignment horizontal="center" vertical="center"/>
    </xf>
    <xf numFmtId="164" fontId="44" fillId="0" borderId="18" xfId="0" applyNumberFormat="1" applyFont="1" applyBorder="1" applyAlignment="1">
      <alignment horizontal="center" vertical="center"/>
    </xf>
    <xf numFmtId="0" fontId="39" fillId="4" borderId="29" xfId="0" applyFont="1" applyFill="1" applyBorder="1" applyAlignment="1">
      <alignment horizontal="left" vertical="center"/>
    </xf>
    <xf numFmtId="0" fontId="22" fillId="4" borderId="29" xfId="0" applyFont="1" applyFill="1" applyBorder="1" applyAlignment="1">
      <alignment horizontal="center" vertical="center"/>
    </xf>
    <xf numFmtId="164" fontId="22" fillId="4" borderId="29" xfId="0" applyNumberFormat="1" applyFont="1" applyFill="1" applyBorder="1" applyAlignment="1">
      <alignment horizontal="center" vertical="center"/>
    </xf>
    <xf numFmtId="164" fontId="22" fillId="4" borderId="29" xfId="0" applyNumberFormat="1" applyFont="1" applyFill="1" applyBorder="1" applyAlignment="1">
      <alignment horizontal="left" vertical="top" wrapText="1"/>
    </xf>
    <xf numFmtId="0" fontId="44" fillId="5" borderId="10" xfId="0" applyFont="1" applyFill="1" applyBorder="1" applyAlignment="1">
      <alignment horizontal="center" vertical="center"/>
    </xf>
    <xf numFmtId="3" fontId="44" fillId="5" borderId="10" xfId="0" applyNumberFormat="1" applyFont="1" applyFill="1" applyBorder="1" applyAlignment="1">
      <alignment horizontal="center" vertical="center"/>
    </xf>
    <xf numFmtId="164" fontId="44" fillId="0" borderId="10" xfId="0" applyNumberFormat="1" applyFont="1" applyBorder="1" applyAlignment="1">
      <alignment horizontal="center" vertical="center"/>
    </xf>
    <xf numFmtId="0" fontId="36" fillId="5" borderId="10" xfId="0" applyFont="1" applyFill="1" applyBorder="1" applyAlignment="1">
      <alignment horizontal="left" vertical="top" wrapText="1"/>
    </xf>
    <xf numFmtId="164" fontId="45" fillId="5" borderId="14" xfId="0" applyNumberFormat="1" applyFont="1" applyFill="1" applyBorder="1" applyAlignment="1">
      <alignment horizontal="center" vertical="center"/>
    </xf>
    <xf numFmtId="164" fontId="44" fillId="5" borderId="14" xfId="0" applyNumberFormat="1" applyFont="1" applyFill="1" applyBorder="1" applyAlignment="1">
      <alignment horizontal="left" vertical="top" wrapText="1"/>
    </xf>
    <xf numFmtId="0" fontId="44" fillId="5" borderId="44" xfId="0" applyFont="1" applyFill="1" applyBorder="1" applyAlignment="1">
      <alignment horizontal="center" vertical="center"/>
    </xf>
    <xf numFmtId="3" fontId="44" fillId="0" borderId="44" xfId="0" applyNumberFormat="1" applyFont="1" applyBorder="1" applyAlignment="1">
      <alignment horizontal="center" vertical="center"/>
    </xf>
    <xf numFmtId="1" fontId="44" fillId="0" borderId="14" xfId="0" applyNumberFormat="1" applyFont="1" applyBorder="1" applyAlignment="1">
      <alignment horizontal="center" vertical="center"/>
    </xf>
    <xf numFmtId="0" fontId="36" fillId="5" borderId="14" xfId="0" applyFont="1" applyFill="1" applyBorder="1" applyAlignment="1">
      <alignment horizontal="left" vertical="top" wrapText="1"/>
    </xf>
    <xf numFmtId="0" fontId="36" fillId="5" borderId="18" xfId="0" applyFont="1" applyFill="1" applyBorder="1" applyAlignment="1">
      <alignment horizontal="left" vertical="top" wrapText="1"/>
    </xf>
    <xf numFmtId="168" fontId="45" fillId="0" borderId="10" xfId="0" applyNumberFormat="1" applyFont="1" applyBorder="1" applyAlignment="1">
      <alignment horizontal="center" vertical="center"/>
    </xf>
    <xf numFmtId="3" fontId="44" fillId="5" borderId="44" xfId="0" applyNumberFormat="1" applyFont="1" applyFill="1" applyBorder="1" applyAlignment="1">
      <alignment horizontal="center" vertical="center"/>
    </xf>
    <xf numFmtId="168" fontId="45" fillId="0" borderId="14" xfId="0" applyNumberFormat="1" applyFont="1" applyBorder="1" applyAlignment="1">
      <alignment horizontal="center" vertical="center"/>
    </xf>
    <xf numFmtId="168" fontId="24" fillId="5" borderId="18" xfId="0" applyNumberFormat="1" applyFont="1" applyFill="1" applyBorder="1" applyAlignment="1">
      <alignment horizontal="left" vertical="top" wrapText="1"/>
    </xf>
    <xf numFmtId="0" fontId="22" fillId="4" borderId="29" xfId="0" applyFont="1" applyFill="1" applyBorder="1" applyAlignment="1">
      <alignment horizontal="left" vertical="center"/>
    </xf>
    <xf numFmtId="168" fontId="24" fillId="5" borderId="10" xfId="0" applyNumberFormat="1" applyFont="1" applyFill="1" applyBorder="1" applyAlignment="1">
      <alignment horizontal="left" vertical="top" wrapText="1"/>
    </xf>
    <xf numFmtId="0" fontId="46" fillId="5" borderId="10" xfId="0" applyFont="1" applyFill="1" applyBorder="1"/>
    <xf numFmtId="0" fontId="45" fillId="5" borderId="10" xfId="0" applyFont="1" applyFill="1" applyBorder="1" applyAlignment="1">
      <alignment horizontal="center" vertical="center"/>
    </xf>
    <xf numFmtId="164" fontId="45" fillId="5" borderId="18" xfId="0" applyNumberFormat="1" applyFont="1" applyFill="1" applyBorder="1" applyAlignment="1">
      <alignment horizontal="center" vertical="center"/>
    </xf>
    <xf numFmtId="0" fontId="44" fillId="3" borderId="14" xfId="0" applyFont="1" applyFill="1" applyBorder="1" applyAlignment="1">
      <alignment horizontal="center" vertical="center"/>
    </xf>
    <xf numFmtId="0" fontId="44" fillId="3" borderId="15" xfId="0" applyFont="1" applyFill="1" applyBorder="1" applyAlignment="1">
      <alignment horizontal="center" vertical="center"/>
    </xf>
    <xf numFmtId="164" fontId="22" fillId="9" borderId="52" xfId="0" applyNumberFormat="1" applyFont="1" applyFill="1" applyBorder="1" applyAlignment="1">
      <alignment horizontal="center" vertical="center"/>
    </xf>
    <xf numFmtId="0" fontId="45" fillId="0" borderId="14" xfId="0" applyFont="1" applyBorder="1" applyAlignment="1">
      <alignment horizontal="center" vertical="center" wrapText="1"/>
    </xf>
    <xf numFmtId="0" fontId="47" fillId="0" borderId="15" xfId="0" applyFont="1" applyBorder="1" applyAlignment="1">
      <alignment vertical="center"/>
    </xf>
    <xf numFmtId="0" fontId="44" fillId="0" borderId="14" xfId="0" applyFont="1" applyBorder="1" applyAlignment="1">
      <alignment horizontal="center" vertical="center"/>
    </xf>
    <xf numFmtId="0" fontId="44" fillId="0" borderId="15" xfId="0" applyFont="1" applyBorder="1" applyAlignment="1">
      <alignment horizontal="center" vertical="center"/>
    </xf>
    <xf numFmtId="0" fontId="44" fillId="0" borderId="18" xfId="0" applyFont="1" applyBorder="1" applyAlignment="1">
      <alignment horizontal="center" vertical="center"/>
    </xf>
    <xf numFmtId="0" fontId="44" fillId="0" borderId="46" xfId="0" applyFont="1" applyBorder="1" applyAlignment="1">
      <alignment horizontal="center" vertical="center"/>
    </xf>
    <xf numFmtId="0" fontId="44" fillId="5" borderId="48" xfId="0" applyFont="1" applyFill="1" applyBorder="1" applyAlignment="1">
      <alignment horizontal="center" vertical="center"/>
    </xf>
    <xf numFmtId="0" fontId="44" fillId="4" borderId="29" xfId="0" applyFont="1" applyFill="1" applyBorder="1" applyAlignment="1">
      <alignment horizontal="center" vertical="center"/>
    </xf>
    <xf numFmtId="3" fontId="44" fillId="4" borderId="29" xfId="0" applyNumberFormat="1" applyFont="1" applyFill="1" applyBorder="1" applyAlignment="1">
      <alignment horizontal="center" vertical="center"/>
    </xf>
    <xf numFmtId="164" fontId="44" fillId="4" borderId="29" xfId="0" applyNumberFormat="1" applyFont="1" applyFill="1" applyBorder="1" applyAlignment="1">
      <alignment horizontal="center" vertical="center"/>
    </xf>
    <xf numFmtId="164" fontId="44" fillId="4" borderId="29" xfId="0" applyNumberFormat="1" applyFont="1" applyFill="1" applyBorder="1" applyAlignment="1">
      <alignment horizontal="left" vertical="top" wrapText="1"/>
    </xf>
    <xf numFmtId="0" fontId="44" fillId="0" borderId="0" xfId="0" applyFont="1" applyAlignment="1">
      <alignment horizontal="center" vertical="center"/>
    </xf>
    <xf numFmtId="3" fontId="44" fillId="0" borderId="0" xfId="0" applyNumberFormat="1" applyFont="1" applyAlignment="1">
      <alignment horizontal="center" vertical="center"/>
    </xf>
    <xf numFmtId="164" fontId="44" fillId="0" borderId="0" xfId="0" applyNumberFormat="1" applyFont="1" applyAlignment="1">
      <alignment horizontal="center" vertical="center"/>
    </xf>
    <xf numFmtId="164" fontId="44" fillId="0" borderId="0" xfId="0" applyNumberFormat="1" applyFont="1" applyAlignment="1">
      <alignment horizontal="left" vertical="top" wrapText="1"/>
    </xf>
    <xf numFmtId="0" fontId="48" fillId="0" borderId="0" xfId="0" applyFont="1" applyAlignment="1">
      <alignment horizontal="center" vertical="center"/>
    </xf>
    <xf numFmtId="3" fontId="48" fillId="0" borderId="0" xfId="0" applyNumberFormat="1" applyFont="1" applyAlignment="1">
      <alignment horizontal="center" vertical="center"/>
    </xf>
    <xf numFmtId="164" fontId="48" fillId="0" borderId="0" xfId="0" applyNumberFormat="1" applyFont="1" applyAlignment="1">
      <alignment horizontal="center" vertical="center"/>
    </xf>
    <xf numFmtId="164" fontId="48" fillId="0" borderId="0" xfId="0" applyNumberFormat="1" applyFont="1" applyAlignment="1">
      <alignment horizontal="left" vertical="top" wrapText="1"/>
    </xf>
    <xf numFmtId="164" fontId="48" fillId="5" borderId="0" xfId="0" applyNumberFormat="1" applyFont="1" applyFill="1" applyAlignment="1">
      <alignment horizontal="left" vertical="top" wrapText="1"/>
    </xf>
    <xf numFmtId="0" fontId="41" fillId="2" borderId="21" xfId="0" applyFont="1" applyFill="1" applyBorder="1" applyAlignment="1">
      <alignment horizontal="center" vertical="center"/>
    </xf>
    <xf numFmtId="2" fontId="41" fillId="2" borderId="21" xfId="0" applyNumberFormat="1" applyFont="1" applyFill="1" applyBorder="1" applyAlignment="1">
      <alignment horizontal="left" vertical="center"/>
    </xf>
    <xf numFmtId="4" fontId="3" fillId="2" borderId="21" xfId="0" applyNumberFormat="1" applyFont="1" applyFill="1" applyBorder="1" applyAlignment="1">
      <alignment horizontal="center" vertical="center"/>
    </xf>
    <xf numFmtId="0" fontId="39" fillId="2" borderId="21" xfId="0" applyFont="1" applyFill="1" applyBorder="1" applyAlignment="1">
      <alignment horizontal="left" vertical="center"/>
    </xf>
    <xf numFmtId="0" fontId="30" fillId="3" borderId="5" xfId="0" applyFont="1" applyFill="1" applyBorder="1" applyAlignment="1">
      <alignment horizontal="left" vertical="center"/>
    </xf>
    <xf numFmtId="0" fontId="6" fillId="9" borderId="52" xfId="0" applyFont="1" applyFill="1" applyBorder="1" applyAlignment="1">
      <alignment horizontal="center" vertical="center" wrapText="1"/>
    </xf>
    <xf numFmtId="0" fontId="6" fillId="9" borderId="52" xfId="0" applyFont="1" applyFill="1" applyBorder="1" applyAlignment="1">
      <alignment horizontal="center" wrapText="1"/>
    </xf>
    <xf numFmtId="4" fontId="6" fillId="9" borderId="52" xfId="0" applyNumberFormat="1" applyFont="1" applyFill="1" applyBorder="1" applyAlignment="1">
      <alignment horizontal="center" vertical="center" wrapText="1"/>
    </xf>
    <xf numFmtId="0" fontId="31" fillId="4" borderId="9" xfId="0" applyFont="1" applyFill="1" applyBorder="1" applyAlignment="1">
      <alignment horizontal="center" vertical="center"/>
    </xf>
    <xf numFmtId="0" fontId="39" fillId="4" borderId="9" xfId="0" applyFont="1" applyFill="1" applyBorder="1" applyAlignment="1">
      <alignment horizontal="left" vertical="center"/>
    </xf>
    <xf numFmtId="2" fontId="31" fillId="4" borderId="9" xfId="0" applyNumberFormat="1" applyFont="1" applyFill="1" applyBorder="1" applyAlignment="1">
      <alignment horizontal="left" vertical="center"/>
    </xf>
    <xf numFmtId="4" fontId="31" fillId="4" borderId="9" xfId="0" applyNumberFormat="1" applyFont="1" applyFill="1" applyBorder="1" applyAlignment="1">
      <alignment horizontal="center" vertical="center"/>
    </xf>
    <xf numFmtId="0" fontId="27" fillId="5" borderId="10" xfId="0" applyFont="1" applyFill="1" applyBorder="1" applyAlignment="1">
      <alignment horizontal="center" vertical="center"/>
    </xf>
    <xf numFmtId="0" fontId="23" fillId="5" borderId="10" xfId="0" applyFont="1" applyFill="1" applyBorder="1" applyAlignment="1">
      <alignment horizontal="center" vertical="center"/>
    </xf>
    <xf numFmtId="4" fontId="27" fillId="5" borderId="10" xfId="0" applyNumberFormat="1" applyFont="1" applyFill="1" applyBorder="1" applyAlignment="1">
      <alignment horizontal="center" vertical="center"/>
    </xf>
    <xf numFmtId="0" fontId="24" fillId="3" borderId="14" xfId="0" applyFont="1" applyFill="1" applyBorder="1" applyAlignment="1">
      <alignment horizontal="center" vertical="center"/>
    </xf>
    <xf numFmtId="0" fontId="36" fillId="3" borderId="14" xfId="0" applyFont="1" applyFill="1" applyBorder="1" applyAlignment="1">
      <alignment horizontal="center" vertical="center"/>
    </xf>
    <xf numFmtId="4" fontId="27" fillId="5" borderId="14" xfId="0" applyNumberFormat="1" applyFont="1" applyFill="1" applyBorder="1" applyAlignment="1">
      <alignment horizontal="center" vertical="center"/>
    </xf>
    <xf numFmtId="0" fontId="51" fillId="3" borderId="14" xfId="0" applyFont="1" applyFill="1" applyBorder="1" applyAlignment="1">
      <alignment horizontal="left" vertical="center"/>
    </xf>
    <xf numFmtId="2" fontId="24" fillId="3" borderId="14" xfId="0" applyNumberFormat="1" applyFont="1" applyFill="1" applyBorder="1" applyAlignment="1">
      <alignment horizontal="center" vertical="center"/>
    </xf>
    <xf numFmtId="2" fontId="24" fillId="5" borderId="14" xfId="0" applyNumberFormat="1" applyFont="1" applyFill="1" applyBorder="1" applyAlignment="1">
      <alignment horizontal="center" vertical="center"/>
    </xf>
    <xf numFmtId="4" fontId="24" fillId="5" borderId="14" xfId="0" applyNumberFormat="1" applyFont="1" applyFill="1" applyBorder="1" applyAlignment="1">
      <alignment horizontal="center" vertical="center"/>
    </xf>
    <xf numFmtId="4" fontId="24" fillId="3" borderId="14" xfId="0" applyNumberFormat="1" applyFont="1" applyFill="1" applyBorder="1" applyAlignment="1">
      <alignment horizontal="center" vertical="center"/>
    </xf>
    <xf numFmtId="4" fontId="52" fillId="5" borderId="14" xfId="0" applyNumberFormat="1" applyFont="1" applyFill="1" applyBorder="1"/>
    <xf numFmtId="3" fontId="24" fillId="5" borderId="14" xfId="0" applyNumberFormat="1" applyFont="1" applyFill="1" applyBorder="1" applyAlignment="1">
      <alignment horizontal="center" vertical="center"/>
    </xf>
    <xf numFmtId="0" fontId="24" fillId="3" borderId="18" xfId="0" applyFont="1" applyFill="1" applyBorder="1" applyAlignment="1">
      <alignment horizontal="center" vertical="center"/>
    </xf>
    <xf numFmtId="4" fontId="24" fillId="3" borderId="18" xfId="0" applyNumberFormat="1" applyFont="1" applyFill="1" applyBorder="1" applyAlignment="1">
      <alignment horizontal="center" vertical="center"/>
    </xf>
    <xf numFmtId="4" fontId="24" fillId="5" borderId="18" xfId="0" applyNumberFormat="1" applyFont="1" applyFill="1" applyBorder="1" applyAlignment="1">
      <alignment horizontal="center" vertical="center"/>
    </xf>
    <xf numFmtId="3" fontId="24" fillId="5" borderId="18" xfId="0" applyNumberFormat="1" applyFont="1" applyFill="1" applyBorder="1" applyAlignment="1">
      <alignment horizontal="center" vertical="center"/>
    </xf>
    <xf numFmtId="4" fontId="27" fillId="5" borderId="18" xfId="0" applyNumberFormat="1" applyFont="1" applyFill="1" applyBorder="1" applyAlignment="1">
      <alignment horizontal="center" vertical="center"/>
    </xf>
    <xf numFmtId="2" fontId="31" fillId="4" borderId="29" xfId="0" applyNumberFormat="1" applyFont="1" applyFill="1" applyBorder="1" applyAlignment="1">
      <alignment horizontal="left" vertical="center"/>
    </xf>
    <xf numFmtId="4" fontId="31" fillId="4" borderId="29" xfId="0" applyNumberFormat="1" applyFont="1" applyFill="1" applyBorder="1" applyAlignment="1">
      <alignment horizontal="center" vertical="center"/>
    </xf>
    <xf numFmtId="0" fontId="34" fillId="5" borderId="10" xfId="0" applyFont="1" applyFill="1" applyBorder="1" applyAlignment="1">
      <alignment horizontal="center" vertical="center"/>
    </xf>
    <xf numFmtId="0" fontId="30" fillId="5" borderId="10" xfId="0" applyFont="1" applyFill="1" applyBorder="1" applyAlignment="1">
      <alignment horizontal="center" vertical="center"/>
    </xf>
    <xf numFmtId="0" fontId="53" fillId="5" borderId="10" xfId="0" applyFont="1" applyFill="1" applyBorder="1" applyAlignment="1">
      <alignment horizontal="center" vertical="center"/>
    </xf>
    <xf numFmtId="4" fontId="54" fillId="5" borderId="10" xfId="0" applyNumberFormat="1" applyFont="1" applyFill="1" applyBorder="1" applyAlignment="1">
      <alignment horizontal="center" vertical="center"/>
    </xf>
    <xf numFmtId="0" fontId="34" fillId="3" borderId="14" xfId="0" applyFont="1" applyFill="1" applyBorder="1" applyAlignment="1">
      <alignment horizontal="center" vertical="center"/>
    </xf>
    <xf numFmtId="0" fontId="53" fillId="5" borderId="14" xfId="0" applyFont="1" applyFill="1" applyBorder="1" applyAlignment="1">
      <alignment horizontal="center" vertical="center"/>
    </xf>
    <xf numFmtId="4" fontId="54" fillId="5" borderId="14" xfId="0" applyNumberFormat="1" applyFont="1" applyFill="1" applyBorder="1" applyAlignment="1">
      <alignment horizontal="center" vertical="center"/>
    </xf>
    <xf numFmtId="0" fontId="55" fillId="3" borderId="14" xfId="0" applyFont="1" applyFill="1" applyBorder="1" applyAlignment="1">
      <alignment horizontal="left" vertical="center"/>
    </xf>
    <xf numFmtId="2" fontId="34" fillId="3" borderId="14" xfId="0" applyNumberFormat="1" applyFont="1" applyFill="1" applyBorder="1" applyAlignment="1">
      <alignment horizontal="center" vertical="center"/>
    </xf>
    <xf numFmtId="2" fontId="53" fillId="5" borderId="14" xfId="0" applyNumberFormat="1" applyFont="1" applyFill="1" applyBorder="1" applyAlignment="1">
      <alignment horizontal="center" vertical="center"/>
    </xf>
    <xf numFmtId="4" fontId="53" fillId="5" borderId="14" xfId="0" applyNumberFormat="1" applyFont="1" applyFill="1" applyBorder="1" applyAlignment="1">
      <alignment horizontal="center" vertical="center"/>
    </xf>
    <xf numFmtId="4" fontId="34" fillId="3" borderId="14" xfId="0" applyNumberFormat="1" applyFont="1" applyFill="1" applyBorder="1" applyAlignment="1">
      <alignment horizontal="center" vertical="center"/>
    </xf>
    <xf numFmtId="4" fontId="56" fillId="5" borderId="14" xfId="0" applyNumberFormat="1" applyFont="1" applyFill="1" applyBorder="1"/>
    <xf numFmtId="3" fontId="53" fillId="5" borderId="14" xfId="0" applyNumberFormat="1" applyFont="1" applyFill="1" applyBorder="1" applyAlignment="1">
      <alignment horizontal="center" vertical="center"/>
    </xf>
    <xf numFmtId="0" fontId="55" fillId="3" borderId="18" xfId="0" applyFont="1" applyFill="1" applyBorder="1" applyAlignment="1">
      <alignment horizontal="left" vertical="center"/>
    </xf>
    <xf numFmtId="0" fontId="30" fillId="3" borderId="18" xfId="0" applyFont="1" applyFill="1" applyBorder="1" applyAlignment="1">
      <alignment horizontal="center" vertical="center"/>
    </xf>
    <xf numFmtId="0" fontId="27" fillId="5" borderId="18" xfId="0" applyFont="1" applyFill="1" applyBorder="1" applyAlignment="1">
      <alignment horizontal="center" vertical="center"/>
    </xf>
    <xf numFmtId="4" fontId="27" fillId="5" borderId="10" xfId="0" applyNumberFormat="1" applyFont="1" applyFill="1" applyBorder="1" applyAlignment="1">
      <alignment horizontal="center"/>
    </xf>
    <xf numFmtId="4" fontId="24" fillId="5" borderId="10" xfId="0" applyNumberFormat="1" applyFont="1" applyFill="1" applyBorder="1" applyAlignment="1">
      <alignment horizontal="center" vertical="center"/>
    </xf>
    <xf numFmtId="3" fontId="24" fillId="5" borderId="10" xfId="0" applyNumberFormat="1" applyFont="1" applyFill="1" applyBorder="1" applyAlignment="1">
      <alignment horizontal="center" vertical="center"/>
    </xf>
    <xf numFmtId="0" fontId="24" fillId="5" borderId="10" xfId="0" applyFont="1" applyFill="1" applyBorder="1" applyAlignment="1">
      <alignment horizontal="center" vertical="center" wrapText="1"/>
    </xf>
    <xf numFmtId="0" fontId="27" fillId="5" borderId="10" xfId="0" applyFont="1" applyFill="1" applyBorder="1" applyAlignment="1">
      <alignment vertical="center" wrapText="1"/>
    </xf>
    <xf numFmtId="169" fontId="24" fillId="5" borderId="10" xfId="0" applyNumberFormat="1" applyFont="1" applyFill="1" applyBorder="1" applyAlignment="1">
      <alignment horizontal="center" vertical="center"/>
    </xf>
    <xf numFmtId="0" fontId="24" fillId="5" borderId="18" xfId="0" applyFont="1" applyFill="1" applyBorder="1" applyAlignment="1">
      <alignment horizontal="center" vertical="center" wrapText="1"/>
    </xf>
    <xf numFmtId="0" fontId="24" fillId="3" borderId="14" xfId="0" applyFont="1" applyFill="1" applyBorder="1" applyAlignment="1">
      <alignment vertical="center" wrapText="1"/>
    </xf>
    <xf numFmtId="0" fontId="24" fillId="5" borderId="14" xfId="0" applyFont="1" applyFill="1" applyBorder="1" applyAlignment="1">
      <alignment horizontal="center" vertical="center" wrapText="1"/>
    </xf>
    <xf numFmtId="169" fontId="24" fillId="5" borderId="14" xfId="0" applyNumberFormat="1" applyFont="1" applyFill="1" applyBorder="1" applyAlignment="1">
      <alignment horizontal="center" vertical="center"/>
    </xf>
    <xf numFmtId="0" fontId="24" fillId="5" borderId="78" xfId="0" applyFont="1" applyFill="1" applyBorder="1" applyAlignment="1">
      <alignment horizontal="center" vertical="center" wrapText="1"/>
    </xf>
    <xf numFmtId="0" fontId="24" fillId="3" borderId="18" xfId="0" applyFont="1" applyFill="1" applyBorder="1" applyAlignment="1">
      <alignment vertical="center" wrapText="1"/>
    </xf>
    <xf numFmtId="169" fontId="24" fillId="5" borderId="18" xfId="0" applyNumberFormat="1" applyFont="1" applyFill="1" applyBorder="1" applyAlignment="1">
      <alignment horizontal="center" vertical="center"/>
    </xf>
    <xf numFmtId="0" fontId="31" fillId="4" borderId="29" xfId="0" applyFont="1" applyFill="1" applyBorder="1" applyAlignment="1">
      <alignment horizontal="center" vertical="center" wrapText="1"/>
    </xf>
    <xf numFmtId="2" fontId="22" fillId="4" borderId="29" xfId="0" applyNumberFormat="1" applyFont="1" applyFill="1" applyBorder="1" applyAlignment="1">
      <alignment horizontal="left" vertical="center" wrapText="1"/>
    </xf>
    <xf numFmtId="4" fontId="22" fillId="4" borderId="29" xfId="0" applyNumberFormat="1" applyFont="1" applyFill="1" applyBorder="1" applyAlignment="1">
      <alignment horizontal="center" vertical="center"/>
    </xf>
    <xf numFmtId="0" fontId="23" fillId="5" borderId="20" xfId="0" applyFont="1" applyFill="1" applyBorder="1" applyAlignment="1">
      <alignment horizontal="center" vertical="center" wrapText="1"/>
    </xf>
    <xf numFmtId="0" fontId="36" fillId="5" borderId="20" xfId="0" applyFont="1" applyFill="1" applyBorder="1" applyAlignment="1">
      <alignment horizontal="center" vertical="center" wrapText="1"/>
    </xf>
    <xf numFmtId="4" fontId="27" fillId="5" borderId="10" xfId="0" applyNumberFormat="1" applyFont="1" applyFill="1" applyBorder="1" applyAlignment="1">
      <alignment vertical="center" wrapText="1"/>
    </xf>
    <xf numFmtId="4" fontId="24" fillId="5" borderId="10" xfId="0" applyNumberFormat="1" applyFont="1" applyFill="1" applyBorder="1" applyAlignment="1">
      <alignment vertical="center" wrapText="1"/>
    </xf>
    <xf numFmtId="169" fontId="57" fillId="5" borderId="10" xfId="0" applyNumberFormat="1" applyFont="1" applyFill="1" applyBorder="1" applyAlignment="1">
      <alignment horizontal="left" vertical="center" wrapText="1"/>
    </xf>
    <xf numFmtId="0" fontId="24" fillId="12" borderId="14" xfId="0" applyFont="1" applyFill="1" applyBorder="1" applyAlignment="1">
      <alignment vertical="center" wrapText="1"/>
    </xf>
    <xf numFmtId="49" fontId="24" fillId="12" borderId="14" xfId="0" applyNumberFormat="1" applyFont="1" applyFill="1" applyBorder="1" applyAlignment="1">
      <alignment vertical="center" wrapText="1"/>
    </xf>
    <xf numFmtId="4" fontId="24" fillId="5" borderId="14" xfId="0" applyNumberFormat="1" applyFont="1" applyFill="1" applyBorder="1" applyAlignment="1">
      <alignment vertical="center" wrapText="1"/>
    </xf>
    <xf numFmtId="169" fontId="57" fillId="5" borderId="14" xfId="0" applyNumberFormat="1" applyFont="1" applyFill="1" applyBorder="1" applyAlignment="1">
      <alignment horizontal="left" vertical="center" wrapText="1"/>
    </xf>
    <xf numFmtId="0" fontId="36" fillId="5" borderId="77" xfId="0" applyFont="1" applyFill="1" applyBorder="1" applyAlignment="1">
      <alignment horizontal="center" vertical="center" wrapText="1"/>
    </xf>
    <xf numFmtId="0" fontId="24" fillId="5" borderId="14" xfId="0" applyFont="1" applyFill="1" applyBorder="1" applyAlignment="1">
      <alignment vertical="center" wrapText="1"/>
    </xf>
    <xf numFmtId="0" fontId="36" fillId="5" borderId="10" xfId="0" applyFont="1" applyFill="1" applyBorder="1" applyAlignment="1">
      <alignment horizontal="center" vertical="center" wrapText="1"/>
    </xf>
    <xf numFmtId="0" fontId="23" fillId="5" borderId="14" xfId="0" applyFont="1" applyFill="1" applyBorder="1" applyAlignment="1">
      <alignment vertical="center" wrapText="1"/>
    </xf>
    <xf numFmtId="2" fontId="24" fillId="5" borderId="14" xfId="0" applyNumberFormat="1" applyFont="1" applyFill="1" applyBorder="1" applyAlignment="1">
      <alignment horizontal="left" vertical="center" wrapText="1"/>
    </xf>
    <xf numFmtId="0" fontId="36" fillId="5" borderId="14" xfId="0" applyFont="1" applyFill="1" applyBorder="1" applyAlignment="1">
      <alignment horizontal="center" vertical="center" wrapText="1"/>
    </xf>
    <xf numFmtId="0" fontId="24" fillId="5" borderId="18" xfId="0" applyFont="1" applyFill="1" applyBorder="1" applyAlignment="1">
      <alignment vertical="center" wrapText="1"/>
    </xf>
    <xf numFmtId="0" fontId="31" fillId="4" borderId="33" xfId="0" applyFont="1" applyFill="1" applyBorder="1" applyAlignment="1">
      <alignment horizontal="center" vertical="center"/>
    </xf>
    <xf numFmtId="0" fontId="22" fillId="4" borderId="33" xfId="0" applyFont="1" applyFill="1" applyBorder="1" applyAlignment="1">
      <alignment horizontal="center" vertical="center"/>
    </xf>
    <xf numFmtId="0" fontId="22" fillId="4" borderId="33" xfId="0" applyFont="1" applyFill="1" applyBorder="1" applyAlignment="1">
      <alignment horizontal="center" vertical="center" wrapText="1"/>
    </xf>
    <xf numFmtId="2" fontId="22" fillId="4" borderId="33" xfId="0" applyNumberFormat="1" applyFont="1" applyFill="1" applyBorder="1" applyAlignment="1">
      <alignment horizontal="left" vertical="center"/>
    </xf>
    <xf numFmtId="4" fontId="22" fillId="4" borderId="33" xfId="0" applyNumberFormat="1" applyFont="1" applyFill="1" applyBorder="1" applyAlignment="1">
      <alignment horizontal="center" vertical="center"/>
    </xf>
    <xf numFmtId="0" fontId="46" fillId="5" borderId="14" xfId="0" applyFont="1" applyFill="1" applyBorder="1"/>
    <xf numFmtId="0" fontId="30" fillId="5" borderId="14" xfId="0" applyFont="1" applyFill="1" applyBorder="1" applyAlignment="1">
      <alignment horizontal="center" vertical="center" wrapText="1"/>
    </xf>
    <xf numFmtId="0" fontId="30" fillId="5" borderId="14" xfId="0" applyFont="1" applyFill="1" applyBorder="1" applyAlignment="1">
      <alignment horizontal="center" vertical="center"/>
    </xf>
    <xf numFmtId="2" fontId="24" fillId="5" borderId="14" xfId="0" applyNumberFormat="1" applyFont="1" applyFill="1" applyBorder="1" applyAlignment="1">
      <alignment horizontal="left" vertical="center"/>
    </xf>
    <xf numFmtId="170" fontId="36" fillId="3" borderId="14" xfId="0" applyNumberFormat="1" applyFont="1" applyFill="1" applyBorder="1" applyAlignment="1">
      <alignment horizontal="center" vertical="center"/>
    </xf>
    <xf numFmtId="1" fontId="36" fillId="3" borderId="14" xfId="0" applyNumberFormat="1" applyFont="1" applyFill="1" applyBorder="1" applyAlignment="1">
      <alignment horizontal="center" vertical="center"/>
    </xf>
    <xf numFmtId="0" fontId="24" fillId="5" borderId="78" xfId="0" applyFont="1" applyFill="1" applyBorder="1" applyAlignment="1">
      <alignment horizontal="center" vertical="center"/>
    </xf>
    <xf numFmtId="170" fontId="36" fillId="3" borderId="18" xfId="0" applyNumberFormat="1" applyFont="1" applyFill="1" applyBorder="1" applyAlignment="1">
      <alignment horizontal="center" vertical="center"/>
    </xf>
    <xf numFmtId="1" fontId="36" fillId="3" borderId="18" xfId="0" applyNumberFormat="1" applyFont="1" applyFill="1" applyBorder="1" applyAlignment="1">
      <alignment horizontal="center" vertical="center"/>
    </xf>
    <xf numFmtId="0" fontId="46" fillId="5" borderId="18" xfId="0" applyFont="1" applyFill="1" applyBorder="1"/>
    <xf numFmtId="0" fontId="31" fillId="4" borderId="71" xfId="0" applyFont="1" applyFill="1" applyBorder="1" applyAlignment="1">
      <alignment horizontal="center" vertical="center"/>
    </xf>
    <xf numFmtId="0" fontId="22" fillId="4" borderId="71" xfId="0" applyFont="1" applyFill="1" applyBorder="1" applyAlignment="1">
      <alignment horizontal="center" vertical="center"/>
    </xf>
    <xf numFmtId="2" fontId="22" fillId="4" borderId="71" xfId="0" applyNumberFormat="1" applyFont="1" applyFill="1" applyBorder="1" applyAlignment="1">
      <alignment horizontal="left" vertical="center"/>
    </xf>
    <xf numFmtId="2" fontId="22" fillId="4" borderId="71" xfId="0" applyNumberFormat="1" applyFont="1" applyFill="1" applyBorder="1" applyAlignment="1">
      <alignment horizontal="center" vertical="center"/>
    </xf>
    <xf numFmtId="4" fontId="22" fillId="4" borderId="71" xfId="0" applyNumberFormat="1" applyFont="1" applyFill="1" applyBorder="1" applyAlignment="1">
      <alignment horizontal="center" vertical="center"/>
    </xf>
    <xf numFmtId="0" fontId="23" fillId="5" borderId="14" xfId="0" applyFont="1" applyFill="1" applyBorder="1" applyAlignment="1">
      <alignment horizontal="center" vertical="center"/>
    </xf>
    <xf numFmtId="0" fontId="46" fillId="5" borderId="20" xfId="0" applyFont="1" applyFill="1" applyBorder="1"/>
    <xf numFmtId="0" fontId="24" fillId="3" borderId="20" xfId="0" applyFont="1" applyFill="1" applyBorder="1" applyAlignment="1">
      <alignment horizontal="center" vertical="center"/>
    </xf>
    <xf numFmtId="0" fontId="24" fillId="3" borderId="10" xfId="0" applyFont="1" applyFill="1" applyBorder="1" applyAlignment="1">
      <alignment horizontal="center" vertical="center"/>
    </xf>
    <xf numFmtId="0" fontId="27" fillId="5" borderId="14" xfId="0" applyFont="1" applyFill="1" applyBorder="1" applyAlignment="1">
      <alignment horizontal="center" vertical="center"/>
    </xf>
    <xf numFmtId="4" fontId="31" fillId="4" borderId="33" xfId="0" applyNumberFormat="1" applyFont="1" applyFill="1" applyBorder="1" applyAlignment="1">
      <alignment horizontal="center" vertical="center"/>
    </xf>
    <xf numFmtId="0" fontId="24" fillId="5" borderId="14" xfId="0" applyFont="1" applyFill="1" applyBorder="1" applyAlignment="1">
      <alignment horizontal="left" vertical="center" wrapText="1"/>
    </xf>
    <xf numFmtId="0" fontId="34" fillId="5" borderId="14" xfId="0" applyFont="1" applyFill="1" applyBorder="1" applyAlignment="1">
      <alignment horizontal="left" vertical="center" wrapText="1"/>
    </xf>
    <xf numFmtId="4" fontId="27" fillId="5" borderId="14" xfId="0" applyNumberFormat="1" applyFont="1" applyFill="1" applyBorder="1" applyAlignment="1">
      <alignment horizontal="center" vertical="center" wrapText="1"/>
    </xf>
    <xf numFmtId="0" fontId="24" fillId="5" borderId="10" xfId="0" applyFont="1" applyFill="1" applyBorder="1" applyAlignment="1">
      <alignment horizontal="left" vertical="center" wrapText="1"/>
    </xf>
    <xf numFmtId="0" fontId="34" fillId="5" borderId="10" xfId="0" applyFont="1" applyFill="1" applyBorder="1" applyAlignment="1">
      <alignment horizontal="left" vertical="center" wrapText="1"/>
    </xf>
    <xf numFmtId="0" fontId="24" fillId="3" borderId="10" xfId="0" applyFont="1" applyFill="1" applyBorder="1" applyAlignment="1">
      <alignment horizontal="center" vertical="center" wrapText="1"/>
    </xf>
    <xf numFmtId="4" fontId="27" fillId="5" borderId="10" xfId="0" applyNumberFormat="1" applyFont="1" applyFill="1" applyBorder="1" applyAlignment="1">
      <alignment horizontal="center" vertical="center" wrapText="1"/>
    </xf>
    <xf numFmtId="0" fontId="27" fillId="5" borderId="14"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7" fillId="5" borderId="18" xfId="0" applyFont="1" applyFill="1" applyBorder="1" applyAlignment="1">
      <alignment horizontal="center" vertical="center" wrapText="1"/>
    </xf>
    <xf numFmtId="0" fontId="34" fillId="5" borderId="18" xfId="0" applyFont="1" applyFill="1" applyBorder="1" applyAlignment="1">
      <alignment horizontal="left" vertical="center" wrapText="1"/>
    </xf>
    <xf numFmtId="0" fontId="24" fillId="3" borderId="18" xfId="0" applyFont="1" applyFill="1" applyBorder="1" applyAlignment="1">
      <alignment horizontal="center" vertical="center" wrapText="1"/>
    </xf>
    <xf numFmtId="4" fontId="27" fillId="5" borderId="18" xfId="0" applyNumberFormat="1" applyFont="1" applyFill="1" applyBorder="1" applyAlignment="1">
      <alignment horizontal="center" vertical="center" wrapText="1"/>
    </xf>
    <xf numFmtId="0" fontId="31" fillId="4" borderId="33" xfId="0" applyFont="1" applyFill="1" applyBorder="1" applyAlignment="1">
      <alignment horizontal="left" wrapText="1"/>
    </xf>
    <xf numFmtId="0" fontId="34" fillId="5" borderId="14" xfId="0" applyFont="1" applyFill="1" applyBorder="1" applyAlignment="1">
      <alignment horizontal="left" wrapText="1"/>
    </xf>
    <xf numFmtId="0" fontId="34" fillId="5" borderId="14" xfId="0" applyFont="1" applyFill="1" applyBorder="1" applyAlignment="1">
      <alignment horizontal="left"/>
    </xf>
    <xf numFmtId="0" fontId="34" fillId="5" borderId="10" xfId="0" applyFont="1" applyFill="1" applyBorder="1" applyAlignment="1">
      <alignment horizontal="left" wrapText="1"/>
    </xf>
    <xf numFmtId="0" fontId="36" fillId="3" borderId="10" xfId="0" applyFont="1" applyFill="1" applyBorder="1" applyAlignment="1">
      <alignment horizontal="center" vertical="center"/>
    </xf>
    <xf numFmtId="0" fontId="34" fillId="5" borderId="10" xfId="0" applyFont="1" applyFill="1" applyBorder="1" applyAlignment="1">
      <alignment horizontal="left"/>
    </xf>
    <xf numFmtId="0" fontId="34" fillId="5" borderId="18" xfId="0" applyFont="1" applyFill="1" applyBorder="1" applyAlignment="1">
      <alignment horizontal="left" wrapText="1"/>
    </xf>
    <xf numFmtId="0" fontId="36" fillId="3" borderId="18" xfId="0" applyFont="1" applyFill="1" applyBorder="1" applyAlignment="1">
      <alignment horizontal="center" vertical="center"/>
    </xf>
    <xf numFmtId="0" fontId="34" fillId="5" borderId="18" xfId="0" applyFont="1" applyFill="1" applyBorder="1" applyAlignment="1">
      <alignment horizontal="left"/>
    </xf>
    <xf numFmtId="0" fontId="59" fillId="5" borderId="14" xfId="0" applyFont="1" applyFill="1" applyBorder="1" applyAlignment="1">
      <alignment wrapText="1"/>
    </xf>
    <xf numFmtId="0" fontId="54" fillId="5" borderId="14" xfId="0" applyFont="1" applyFill="1" applyBorder="1" applyAlignment="1">
      <alignment horizontal="left" vertical="center" wrapText="1"/>
    </xf>
    <xf numFmtId="0" fontId="53" fillId="5" borderId="14" xfId="0" applyFont="1" applyFill="1" applyBorder="1" applyAlignment="1">
      <alignment horizontal="center" vertical="center" wrapText="1"/>
    </xf>
    <xf numFmtId="2" fontId="54" fillId="5" borderId="14" xfId="0" applyNumberFormat="1" applyFont="1" applyFill="1" applyBorder="1" applyAlignment="1">
      <alignment horizontal="center" vertical="center" wrapText="1"/>
    </xf>
    <xf numFmtId="0" fontId="16" fillId="0" borderId="14" xfId="0" applyFont="1" applyBorder="1"/>
    <xf numFmtId="0" fontId="59" fillId="5" borderId="14" xfId="0" applyFont="1" applyFill="1" applyBorder="1"/>
    <xf numFmtId="2" fontId="53" fillId="5" borderId="14" xfId="0" applyNumberFormat="1" applyFont="1" applyFill="1" applyBorder="1" applyAlignment="1">
      <alignment horizontal="left" vertical="center"/>
    </xf>
    <xf numFmtId="2" fontId="5" fillId="5" borderId="14" xfId="0" applyNumberFormat="1" applyFont="1" applyFill="1" applyBorder="1" applyAlignment="1">
      <alignment horizontal="left" vertical="center"/>
    </xf>
    <xf numFmtId="0" fontId="5" fillId="5" borderId="14" xfId="0" applyFont="1" applyFill="1" applyBorder="1" applyAlignment="1">
      <alignment horizontal="center" vertical="center"/>
    </xf>
    <xf numFmtId="4" fontId="5" fillId="5" borderId="14" xfId="0" applyNumberFormat="1" applyFont="1" applyFill="1" applyBorder="1" applyAlignment="1">
      <alignment horizontal="center" vertical="center"/>
    </xf>
    <xf numFmtId="0" fontId="34" fillId="3" borderId="18" xfId="0" applyFont="1" applyFill="1" applyBorder="1" applyAlignment="1">
      <alignment horizontal="center" vertical="center"/>
    </xf>
    <xf numFmtId="0" fontId="59" fillId="5" borderId="18" xfId="0" applyFont="1" applyFill="1" applyBorder="1"/>
    <xf numFmtId="2" fontId="5" fillId="5" borderId="18" xfId="0" applyNumberFormat="1" applyFont="1" applyFill="1" applyBorder="1" applyAlignment="1">
      <alignment horizontal="left" vertical="center"/>
    </xf>
    <xf numFmtId="0" fontId="5" fillId="5" borderId="18" xfId="0" applyFont="1" applyFill="1" applyBorder="1" applyAlignment="1">
      <alignment horizontal="center" vertical="center"/>
    </xf>
    <xf numFmtId="4" fontId="5" fillId="5" borderId="18" xfId="0" applyNumberFormat="1" applyFont="1" applyFill="1" applyBorder="1" applyAlignment="1">
      <alignment horizontal="center" vertical="center"/>
    </xf>
    <xf numFmtId="0" fontId="5" fillId="4" borderId="33" xfId="0" applyFont="1" applyFill="1" applyBorder="1" applyAlignment="1">
      <alignment horizontal="center" vertical="center"/>
    </xf>
    <xf numFmtId="0" fontId="5" fillId="4" borderId="71" xfId="0" applyFont="1" applyFill="1" applyBorder="1" applyAlignment="1">
      <alignment horizontal="center" vertical="center"/>
    </xf>
    <xf numFmtId="0" fontId="7" fillId="4" borderId="33" xfId="0" applyFont="1" applyFill="1" applyBorder="1"/>
    <xf numFmtId="0" fontId="7" fillId="4" borderId="33" xfId="0" applyFont="1" applyFill="1" applyBorder="1" applyAlignment="1">
      <alignment horizontal="left"/>
    </xf>
    <xf numFmtId="4" fontId="5" fillId="4" borderId="33" xfId="0" applyNumberFormat="1" applyFont="1" applyFill="1" applyBorder="1" applyAlignment="1">
      <alignment horizontal="center" vertical="center"/>
    </xf>
    <xf numFmtId="0" fontId="4" fillId="0" borderId="5" xfId="0" applyFont="1" applyBorder="1" applyAlignment="1">
      <alignment horizontal="center" vertical="center"/>
    </xf>
    <xf numFmtId="0" fontId="5" fillId="0" borderId="5" xfId="0" applyFont="1" applyBorder="1" applyAlignment="1">
      <alignment horizontal="center" vertical="center"/>
    </xf>
    <xf numFmtId="0" fontId="7" fillId="0" borderId="5" xfId="0" applyFont="1" applyBorder="1"/>
    <xf numFmtId="0" fontId="7" fillId="0" borderId="5" xfId="0" applyFont="1" applyBorder="1" applyAlignment="1">
      <alignment horizontal="left"/>
    </xf>
    <xf numFmtId="4" fontId="5" fillId="0" borderId="5" xfId="0" applyNumberFormat="1" applyFont="1" applyBorder="1" applyAlignment="1">
      <alignment horizontal="center" vertical="center"/>
    </xf>
    <xf numFmtId="2" fontId="5" fillId="0" borderId="5" xfId="0" applyNumberFormat="1" applyFont="1" applyBorder="1" applyAlignment="1">
      <alignment horizontal="left" vertical="center"/>
    </xf>
    <xf numFmtId="0" fontId="5" fillId="0" borderId="5" xfId="0" applyFont="1" applyBorder="1" applyAlignment="1">
      <alignment horizontal="center" vertical="center" wrapText="1"/>
    </xf>
    <xf numFmtId="0" fontId="8" fillId="0" borderId="5" xfId="0" applyFont="1" applyBorder="1" applyAlignment="1">
      <alignment horizontal="center" vertical="center" wrapText="1"/>
    </xf>
    <xf numFmtId="0" fontId="61" fillId="0" borderId="5" xfId="0" applyFont="1" applyBorder="1" applyAlignment="1">
      <alignment horizontal="center" vertical="center" wrapText="1"/>
    </xf>
    <xf numFmtId="2" fontId="61" fillId="0" borderId="5" xfId="0" applyNumberFormat="1" applyFont="1" applyBorder="1" applyAlignment="1">
      <alignment horizontal="left" vertical="center" wrapText="1"/>
    </xf>
    <xf numFmtId="2" fontId="5" fillId="0" borderId="5" xfId="0" applyNumberFormat="1" applyFont="1" applyBorder="1" applyAlignment="1">
      <alignment horizontal="left" vertical="center" wrapText="1"/>
    </xf>
    <xf numFmtId="0" fontId="5" fillId="0" borderId="0" xfId="0" applyFont="1" applyAlignment="1">
      <alignment horizontal="center" vertical="center"/>
    </xf>
    <xf numFmtId="2" fontId="5" fillId="0" borderId="0" xfId="0" applyNumberFormat="1" applyFont="1" applyAlignment="1">
      <alignment horizontal="left" vertical="center"/>
    </xf>
    <xf numFmtId="4" fontId="5" fillId="0" borderId="0" xfId="0" applyNumberFormat="1" applyFont="1" applyAlignment="1">
      <alignment horizontal="center" vertical="center"/>
    </xf>
    <xf numFmtId="0" fontId="21" fillId="2" borderId="21" xfId="0" applyFont="1" applyFill="1" applyBorder="1" applyAlignment="1">
      <alignment vertical="center"/>
    </xf>
    <xf numFmtId="0" fontId="62" fillId="2" borderId="21" xfId="0" applyFont="1" applyFill="1" applyBorder="1"/>
    <xf numFmtId="0" fontId="3" fillId="2" borderId="21" xfId="0" applyFont="1" applyFill="1" applyBorder="1" applyAlignment="1">
      <alignment vertical="center"/>
    </xf>
    <xf numFmtId="3" fontId="3" fillId="2" borderId="21" xfId="0" applyNumberFormat="1" applyFont="1" applyFill="1" applyBorder="1" applyAlignment="1">
      <alignment horizontal="center" vertical="center"/>
    </xf>
    <xf numFmtId="3" fontId="3" fillId="2" borderId="4" xfId="0" applyNumberFormat="1" applyFont="1" applyFill="1" applyBorder="1" applyAlignment="1">
      <alignment horizontal="center" vertical="center"/>
    </xf>
    <xf numFmtId="0" fontId="30" fillId="3" borderId="82" xfId="0" applyFont="1" applyFill="1" applyBorder="1" applyAlignment="1">
      <alignment horizontal="center" vertical="center"/>
    </xf>
    <xf numFmtId="0" fontId="31" fillId="3" borderId="82" xfId="0" applyFont="1" applyFill="1" applyBorder="1" applyAlignment="1">
      <alignment horizontal="center" vertical="center"/>
    </xf>
    <xf numFmtId="0" fontId="43" fillId="3" borderId="82" xfId="0" applyFont="1" applyFill="1" applyBorder="1" applyAlignment="1">
      <alignment vertical="center"/>
    </xf>
    <xf numFmtId="3" fontId="31" fillId="3" borderId="82" xfId="0" applyNumberFormat="1" applyFont="1" applyFill="1" applyBorder="1" applyAlignment="1">
      <alignment horizontal="center" vertical="center" wrapText="1"/>
    </xf>
    <xf numFmtId="0" fontId="6" fillId="9" borderId="52" xfId="0" applyFont="1" applyFill="1" applyBorder="1" applyAlignment="1">
      <alignment horizontal="center" vertical="center"/>
    </xf>
    <xf numFmtId="3" fontId="6" fillId="9" borderId="52" xfId="0" applyNumberFormat="1" applyFont="1" applyFill="1" applyBorder="1" applyAlignment="1">
      <alignment horizontal="center" vertical="center"/>
    </xf>
    <xf numFmtId="3" fontId="6" fillId="9" borderId="76" xfId="0" applyNumberFormat="1" applyFont="1" applyFill="1" applyBorder="1" applyAlignment="1">
      <alignment horizontal="center" vertical="center"/>
    </xf>
    <xf numFmtId="0" fontId="39" fillId="4" borderId="9" xfId="0" applyFont="1" applyFill="1" applyBorder="1" applyAlignment="1">
      <alignment vertical="center"/>
    </xf>
    <xf numFmtId="0" fontId="22" fillId="4" borderId="9" xfId="0" applyFont="1" applyFill="1" applyBorder="1" applyAlignment="1">
      <alignment vertical="center"/>
    </xf>
    <xf numFmtId="0" fontId="22" fillId="4" borderId="9" xfId="0" applyFont="1" applyFill="1" applyBorder="1" applyAlignment="1">
      <alignment horizontal="center" vertical="center"/>
    </xf>
    <xf numFmtId="3" fontId="22" fillId="4" borderId="9" xfId="0" applyNumberFormat="1" applyFont="1" applyFill="1" applyBorder="1" applyAlignment="1">
      <alignment horizontal="center" vertical="center"/>
    </xf>
    <xf numFmtId="0" fontId="36" fillId="5" borderId="20" xfId="0" applyFont="1" applyFill="1" applyBorder="1" applyAlignment="1">
      <alignment vertical="center"/>
    </xf>
    <xf numFmtId="0" fontId="36" fillId="5" borderId="10" xfId="0" applyFont="1" applyFill="1" applyBorder="1" applyAlignment="1">
      <alignment vertical="center"/>
    </xf>
    <xf numFmtId="3" fontId="36" fillId="0" borderId="10" xfId="0" applyNumberFormat="1" applyFont="1" applyBorder="1" applyAlignment="1">
      <alignment horizontal="center" vertical="center"/>
    </xf>
    <xf numFmtId="3" fontId="36" fillId="5" borderId="10" xfId="0" applyNumberFormat="1" applyFont="1" applyFill="1" applyBorder="1" applyAlignment="1">
      <alignment horizontal="left" vertical="center"/>
    </xf>
    <xf numFmtId="3" fontId="63" fillId="5" borderId="14" xfId="0" applyNumberFormat="1" applyFont="1" applyFill="1" applyBorder="1" applyAlignment="1">
      <alignment horizontal="left" vertical="center"/>
    </xf>
    <xf numFmtId="0" fontId="36" fillId="5" borderId="14" xfId="0" applyFont="1" applyFill="1" applyBorder="1" applyAlignment="1">
      <alignment vertical="center"/>
    </xf>
    <xf numFmtId="3" fontId="36" fillId="0" borderId="14" xfId="0" applyNumberFormat="1" applyFont="1" applyBorder="1" applyAlignment="1">
      <alignment horizontal="center" vertical="center"/>
    </xf>
    <xf numFmtId="0" fontId="36" fillId="5" borderId="44" xfId="0" applyFont="1" applyFill="1" applyBorder="1" applyAlignment="1">
      <alignment vertical="center"/>
    </xf>
    <xf numFmtId="0" fontId="36" fillId="5" borderId="44" xfId="0" applyFont="1" applyFill="1" applyBorder="1" applyAlignment="1">
      <alignment horizontal="center" vertical="center"/>
    </xf>
    <xf numFmtId="0" fontId="36" fillId="5" borderId="18" xfId="0" applyFont="1" applyFill="1" applyBorder="1" applyAlignment="1">
      <alignment vertical="center"/>
    </xf>
    <xf numFmtId="0" fontId="36" fillId="5" borderId="78" xfId="0" applyFont="1" applyFill="1" applyBorder="1" applyAlignment="1">
      <alignment vertical="center"/>
    </xf>
    <xf numFmtId="0" fontId="36" fillId="5" borderId="48" xfId="0" applyFont="1" applyFill="1" applyBorder="1" applyAlignment="1">
      <alignment vertical="center"/>
    </xf>
    <xf numFmtId="0" fontId="36" fillId="5" borderId="48" xfId="0" applyFont="1" applyFill="1" applyBorder="1" applyAlignment="1">
      <alignment horizontal="center" vertical="center"/>
    </xf>
    <xf numFmtId="0" fontId="36" fillId="5" borderId="20" xfId="0" applyFont="1" applyFill="1" applyBorder="1" applyAlignment="1">
      <alignment horizontal="center" vertical="center"/>
    </xf>
    <xf numFmtId="3" fontId="36" fillId="0" borderId="18" xfId="0" applyNumberFormat="1" applyFont="1" applyBorder="1" applyAlignment="1">
      <alignment horizontal="center" vertical="center"/>
    </xf>
    <xf numFmtId="3" fontId="63" fillId="5" borderId="18" xfId="0" applyNumberFormat="1" applyFont="1" applyFill="1" applyBorder="1" applyAlignment="1">
      <alignment horizontal="left" vertical="center"/>
    </xf>
    <xf numFmtId="0" fontId="39" fillId="4" borderId="29" xfId="0" applyFont="1" applyFill="1" applyBorder="1" applyAlignment="1">
      <alignment vertical="center"/>
    </xf>
    <xf numFmtId="0" fontId="22" fillId="4" borderId="29" xfId="0" applyFont="1" applyFill="1" applyBorder="1" applyAlignment="1">
      <alignment vertical="center"/>
    </xf>
    <xf numFmtId="3" fontId="22" fillId="4" borderId="26" xfId="0" applyNumberFormat="1" applyFont="1" applyFill="1" applyBorder="1" applyAlignment="1">
      <alignment horizontal="center" vertical="center"/>
    </xf>
    <xf numFmtId="3" fontId="64" fillId="4" borderId="29" xfId="0" applyNumberFormat="1" applyFont="1" applyFill="1" applyBorder="1" applyAlignment="1">
      <alignment horizontal="left" vertical="center"/>
    </xf>
    <xf numFmtId="3" fontId="63" fillId="5" borderId="10" xfId="0" applyNumberFormat="1" applyFont="1" applyFill="1" applyBorder="1" applyAlignment="1">
      <alignment horizontal="left" vertical="center"/>
    </xf>
    <xf numFmtId="168" fontId="36" fillId="0" borderId="14" xfId="0" applyNumberFormat="1" applyFont="1" applyBorder="1" applyAlignment="1">
      <alignment horizontal="center" vertical="center"/>
    </xf>
    <xf numFmtId="168" fontId="36" fillId="5" borderId="14" xfId="0" applyNumberFormat="1" applyFont="1" applyFill="1" applyBorder="1" applyAlignment="1">
      <alignment horizontal="center" vertical="center"/>
    </xf>
    <xf numFmtId="0" fontId="36" fillId="5" borderId="45" xfId="0" applyFont="1" applyFill="1" applyBorder="1" applyAlignment="1">
      <alignment vertical="center"/>
    </xf>
    <xf numFmtId="0" fontId="36" fillId="5" borderId="45" xfId="0" applyFont="1" applyFill="1" applyBorder="1" applyAlignment="1">
      <alignment horizontal="center" vertical="center"/>
    </xf>
    <xf numFmtId="0" fontId="36" fillId="5" borderId="14" xfId="0" applyFont="1" applyFill="1" applyBorder="1" applyAlignment="1">
      <alignment vertical="center" wrapText="1"/>
    </xf>
    <xf numFmtId="0" fontId="36" fillId="5" borderId="77" xfId="0" applyFont="1" applyFill="1" applyBorder="1" applyAlignment="1">
      <alignment vertical="center"/>
    </xf>
    <xf numFmtId="0" fontId="36" fillId="5" borderId="77" xfId="0" applyFont="1" applyFill="1" applyBorder="1" applyAlignment="1">
      <alignment horizontal="center" vertical="center"/>
    </xf>
    <xf numFmtId="0" fontId="36" fillId="5" borderId="78" xfId="0" applyFont="1" applyFill="1" applyBorder="1" applyAlignment="1">
      <alignment horizontal="center" vertical="center"/>
    </xf>
    <xf numFmtId="0" fontId="36" fillId="5" borderId="10" xfId="0" applyFont="1" applyFill="1" applyBorder="1" applyAlignment="1">
      <alignment vertical="center" wrapText="1"/>
    </xf>
    <xf numFmtId="0" fontId="36" fillId="5" borderId="44" xfId="0" applyFont="1" applyFill="1" applyBorder="1" applyAlignment="1">
      <alignment vertical="center" wrapText="1"/>
    </xf>
    <xf numFmtId="0" fontId="36" fillId="5" borderId="18" xfId="0" applyFont="1" applyFill="1" applyBorder="1" applyAlignment="1">
      <alignment vertical="center" wrapText="1"/>
    </xf>
    <xf numFmtId="0" fontId="65" fillId="5" borderId="10" xfId="0" applyFont="1" applyFill="1" applyBorder="1"/>
    <xf numFmtId="0" fontId="23" fillId="5" borderId="18" xfId="0" applyFont="1" applyFill="1" applyBorder="1" applyAlignment="1">
      <alignment horizontal="center" vertical="center"/>
    </xf>
    <xf numFmtId="0" fontId="65" fillId="5" borderId="20" xfId="0" applyFont="1" applyFill="1" applyBorder="1"/>
    <xf numFmtId="0" fontId="36" fillId="5" borderId="20" xfId="0" applyFont="1" applyFill="1" applyBorder="1" applyAlignment="1">
      <alignment horizontal="left" vertical="center"/>
    </xf>
    <xf numFmtId="3" fontId="36" fillId="0" borderId="20" xfId="0" applyNumberFormat="1" applyFont="1" applyBorder="1" applyAlignment="1">
      <alignment horizontal="center" vertical="center"/>
    </xf>
    <xf numFmtId="3" fontId="63" fillId="5" borderId="20" xfId="0" applyNumberFormat="1" applyFont="1" applyFill="1" applyBorder="1" applyAlignment="1">
      <alignment horizontal="left" vertical="center"/>
    </xf>
    <xf numFmtId="0" fontId="22" fillId="4" borderId="26" xfId="0" applyFont="1" applyFill="1" applyBorder="1" applyAlignment="1">
      <alignment horizontal="center" vertical="center"/>
    </xf>
    <xf numFmtId="0" fontId="66" fillId="5" borderId="0" xfId="0" applyFont="1" applyFill="1" applyAlignment="1">
      <alignment vertical="center" wrapText="1"/>
    </xf>
    <xf numFmtId="0" fontId="65" fillId="4" borderId="29" xfId="0" applyFont="1" applyFill="1" applyBorder="1"/>
    <xf numFmtId="0" fontId="65" fillId="4" borderId="0" xfId="0" applyFont="1" applyFill="1"/>
    <xf numFmtId="0" fontId="65" fillId="0" borderId="0" xfId="0" applyFont="1"/>
    <xf numFmtId="0" fontId="67" fillId="0" borderId="0" xfId="0" applyFont="1"/>
    <xf numFmtId="0" fontId="8" fillId="0" borderId="0" xfId="0" applyFont="1" applyAlignment="1">
      <alignment horizontal="center" vertical="center"/>
    </xf>
    <xf numFmtId="0" fontId="8" fillId="0" borderId="0" xfId="0" applyFont="1" applyAlignment="1">
      <alignment vertical="center"/>
    </xf>
    <xf numFmtId="0" fontId="68" fillId="2" borderId="21" xfId="0" applyFont="1" applyFill="1" applyBorder="1"/>
    <xf numFmtId="49" fontId="3" fillId="2" borderId="21" xfId="0" applyNumberFormat="1" applyFont="1" applyFill="1" applyBorder="1" applyAlignment="1">
      <alignment horizontal="center" vertical="center"/>
    </xf>
    <xf numFmtId="169" fontId="3" fillId="2" borderId="21" xfId="0" applyNumberFormat="1" applyFont="1" applyFill="1" applyBorder="1" applyAlignment="1">
      <alignment horizontal="center" vertical="center"/>
    </xf>
    <xf numFmtId="0" fontId="69" fillId="2" borderId="4" xfId="0" applyFont="1" applyFill="1" applyBorder="1" applyAlignment="1">
      <alignment vertical="center"/>
    </xf>
    <xf numFmtId="0" fontId="68" fillId="2" borderId="4" xfId="0" applyFont="1" applyFill="1" applyBorder="1"/>
    <xf numFmtId="0" fontId="41" fillId="2" borderId="4" xfId="0" applyFont="1" applyFill="1" applyBorder="1" applyAlignment="1">
      <alignment horizontal="center" vertical="center"/>
    </xf>
    <xf numFmtId="49" fontId="3" fillId="2" borderId="4" xfId="0" applyNumberFormat="1" applyFont="1" applyFill="1" applyBorder="1" applyAlignment="1">
      <alignment horizontal="center" vertical="center"/>
    </xf>
    <xf numFmtId="169" fontId="3" fillId="2" borderId="4" xfId="0" applyNumberFormat="1" applyFont="1" applyFill="1" applyBorder="1" applyAlignment="1">
      <alignment horizontal="center" vertical="center"/>
    </xf>
    <xf numFmtId="3" fontId="8" fillId="3" borderId="25" xfId="0" applyNumberFormat="1" applyFont="1" applyFill="1" applyBorder="1" applyAlignment="1">
      <alignment horizontal="center" vertical="center"/>
    </xf>
    <xf numFmtId="49" fontId="8" fillId="3" borderId="25" xfId="0" applyNumberFormat="1" applyFont="1" applyFill="1" applyBorder="1" applyAlignment="1">
      <alignment horizontal="center" vertical="center"/>
    </xf>
    <xf numFmtId="169" fontId="8" fillId="3" borderId="25" xfId="0" applyNumberFormat="1" applyFont="1" applyFill="1" applyBorder="1" applyAlignment="1">
      <alignment horizontal="center" vertical="center"/>
    </xf>
    <xf numFmtId="49" fontId="6" fillId="9" borderId="52" xfId="0" applyNumberFormat="1" applyFont="1" applyFill="1" applyBorder="1" applyAlignment="1">
      <alignment horizontal="center" vertical="center" wrapText="1"/>
    </xf>
    <xf numFmtId="169" fontId="6" fillId="9" borderId="52" xfId="0" applyNumberFormat="1" applyFont="1" applyFill="1" applyBorder="1" applyAlignment="1">
      <alignment horizontal="center" vertical="center"/>
    </xf>
    <xf numFmtId="49" fontId="22" fillId="4" borderId="9" xfId="0" applyNumberFormat="1" applyFont="1" applyFill="1" applyBorder="1" applyAlignment="1">
      <alignment horizontal="center" vertical="center"/>
    </xf>
    <xf numFmtId="169" fontId="22" fillId="4" borderId="9" xfId="0" applyNumberFormat="1" applyFont="1" applyFill="1" applyBorder="1" applyAlignment="1">
      <alignment horizontal="center" vertical="center"/>
    </xf>
    <xf numFmtId="0" fontId="36" fillId="5" borderId="10" xfId="0" applyFont="1" applyFill="1" applyBorder="1" applyAlignment="1">
      <alignment horizontal="left"/>
    </xf>
    <xf numFmtId="0" fontId="36" fillId="5" borderId="10" xfId="0" applyFont="1" applyFill="1" applyBorder="1" applyAlignment="1">
      <alignment horizontal="left" vertical="center"/>
    </xf>
    <xf numFmtId="3" fontId="23" fillId="5" borderId="10" xfId="0" applyNumberFormat="1" applyFont="1" applyFill="1" applyBorder="1" applyAlignment="1">
      <alignment horizontal="center" vertical="center"/>
    </xf>
    <xf numFmtId="49" fontId="36" fillId="5" borderId="10" xfId="0" applyNumberFormat="1" applyFont="1" applyFill="1" applyBorder="1" applyAlignment="1">
      <alignment horizontal="center" vertical="center"/>
    </xf>
    <xf numFmtId="169" fontId="36" fillId="5" borderId="10" xfId="0" applyNumberFormat="1" applyFont="1" applyFill="1" applyBorder="1" applyAlignment="1">
      <alignment horizontal="left" vertical="center"/>
    </xf>
    <xf numFmtId="169" fontId="36" fillId="5" borderId="10" xfId="0" applyNumberFormat="1" applyFont="1" applyFill="1" applyBorder="1" applyAlignment="1">
      <alignment horizontal="center" vertical="center"/>
    </xf>
    <xf numFmtId="0" fontId="36" fillId="5" borderId="14" xfId="0" applyFont="1" applyFill="1" applyBorder="1" applyAlignment="1">
      <alignment horizontal="left"/>
    </xf>
    <xf numFmtId="0" fontId="36" fillId="5" borderId="18" xfId="0" applyFont="1" applyFill="1" applyBorder="1" applyAlignment="1">
      <alignment horizontal="left" vertical="center"/>
    </xf>
    <xf numFmtId="3" fontId="70" fillId="3" borderId="14" xfId="0" applyNumberFormat="1" applyFont="1" applyFill="1" applyBorder="1" applyAlignment="1">
      <alignment horizontal="center" vertical="center"/>
    </xf>
    <xf numFmtId="49" fontId="70" fillId="3" borderId="14" xfId="0" applyNumberFormat="1" applyFont="1" applyFill="1" applyBorder="1" applyAlignment="1">
      <alignment horizontal="center" vertical="center"/>
    </xf>
    <xf numFmtId="169" fontId="36" fillId="5" borderId="14" xfId="0" applyNumberFormat="1" applyFont="1" applyFill="1" applyBorder="1" applyAlignment="1">
      <alignment horizontal="left" vertical="center"/>
    </xf>
    <xf numFmtId="169" fontId="36" fillId="5" borderId="14" xfId="0" applyNumberFormat="1" applyFont="1" applyFill="1" applyBorder="1" applyAlignment="1">
      <alignment horizontal="center" vertical="center"/>
    </xf>
    <xf numFmtId="49" fontId="36" fillId="3" borderId="14" xfId="0" applyNumberFormat="1" applyFont="1" applyFill="1" applyBorder="1" applyAlignment="1">
      <alignment horizontal="center" vertical="center"/>
    </xf>
    <xf numFmtId="169" fontId="36" fillId="5" borderId="18" xfId="0" applyNumberFormat="1" applyFont="1" applyFill="1" applyBorder="1" applyAlignment="1">
      <alignment horizontal="left" vertical="center" wrapText="1"/>
    </xf>
    <xf numFmtId="0" fontId="36" fillId="5" borderId="18" xfId="0" applyFont="1" applyFill="1" applyBorder="1" applyAlignment="1">
      <alignment horizontal="left"/>
    </xf>
    <xf numFmtId="49" fontId="36" fillId="3" borderId="18" xfId="0" applyNumberFormat="1" applyFont="1" applyFill="1" applyBorder="1" applyAlignment="1">
      <alignment horizontal="center" vertical="center"/>
    </xf>
    <xf numFmtId="169" fontId="36" fillId="5" borderId="18" xfId="0" applyNumberFormat="1" applyFont="1" applyFill="1" applyBorder="1" applyAlignment="1">
      <alignment horizontal="center" vertical="center"/>
    </xf>
    <xf numFmtId="49" fontId="22" fillId="4" borderId="29" xfId="0" applyNumberFormat="1" applyFont="1" applyFill="1" applyBorder="1" applyAlignment="1">
      <alignment horizontal="center" vertical="center"/>
    </xf>
    <xf numFmtId="169" fontId="22" fillId="4" borderId="29" xfId="0" applyNumberFormat="1" applyFont="1" applyFill="1" applyBorder="1" applyAlignment="1">
      <alignment horizontal="left" vertical="center"/>
    </xf>
    <xf numFmtId="169" fontId="22" fillId="4" borderId="29" xfId="0" applyNumberFormat="1" applyFont="1" applyFill="1" applyBorder="1" applyAlignment="1">
      <alignment horizontal="center" vertical="center"/>
    </xf>
    <xf numFmtId="3" fontId="36" fillId="5" borderId="10" xfId="0" applyNumberFormat="1" applyFont="1" applyFill="1" applyBorder="1" applyAlignment="1">
      <alignment vertical="center"/>
    </xf>
    <xf numFmtId="3" fontId="36" fillId="5" borderId="18" xfId="0" applyNumberFormat="1" applyFont="1" applyFill="1" applyBorder="1" applyAlignment="1">
      <alignment vertical="center"/>
    </xf>
    <xf numFmtId="0" fontId="36" fillId="5" borderId="14" xfId="0" applyFont="1" applyFill="1" applyBorder="1" applyAlignment="1">
      <alignment horizontal="left" vertical="center"/>
    </xf>
    <xf numFmtId="0" fontId="36" fillId="5" borderId="44" xfId="0" applyFont="1" applyFill="1" applyBorder="1" applyAlignment="1">
      <alignment horizontal="left" vertical="center"/>
    </xf>
    <xf numFmtId="0" fontId="23" fillId="5" borderId="14" xfId="0" applyFont="1" applyFill="1" applyBorder="1" applyAlignment="1">
      <alignment horizontal="left" vertical="center"/>
    </xf>
    <xf numFmtId="3" fontId="36" fillId="5" borderId="77" xfId="0" applyNumberFormat="1" applyFont="1" applyFill="1" applyBorder="1" applyAlignment="1">
      <alignment vertical="center"/>
    </xf>
    <xf numFmtId="0" fontId="36" fillId="5" borderId="77" xfId="0" applyFont="1" applyFill="1" applyBorder="1" applyAlignment="1">
      <alignment horizontal="left" vertical="center"/>
    </xf>
    <xf numFmtId="3" fontId="36" fillId="5" borderId="77" xfId="0" applyNumberFormat="1" applyFont="1" applyFill="1" applyBorder="1" applyAlignment="1">
      <alignment horizontal="center" vertical="center"/>
    </xf>
    <xf numFmtId="3" fontId="23" fillId="5" borderId="14" xfId="0" applyNumberFormat="1" applyFont="1" applyFill="1" applyBorder="1" applyAlignment="1">
      <alignment horizontal="center" vertical="center"/>
    </xf>
    <xf numFmtId="49" fontId="36" fillId="5" borderId="14" xfId="0" applyNumberFormat="1" applyFont="1" applyFill="1" applyBorder="1" applyAlignment="1">
      <alignment horizontal="center" vertical="center"/>
    </xf>
    <xf numFmtId="0" fontId="23" fillId="5" borderId="18" xfId="0" applyFont="1" applyFill="1" applyBorder="1" applyAlignment="1">
      <alignment horizontal="left" vertical="center"/>
    </xf>
    <xf numFmtId="3" fontId="36" fillId="3" borderId="10" xfId="0" applyNumberFormat="1" applyFont="1" applyFill="1" applyBorder="1" applyAlignment="1">
      <alignment horizontal="center" vertical="center"/>
    </xf>
    <xf numFmtId="49" fontId="36" fillId="3" borderId="10" xfId="0" applyNumberFormat="1" applyFont="1" applyFill="1" applyBorder="1" applyAlignment="1">
      <alignment horizontal="center" vertical="center"/>
    </xf>
    <xf numFmtId="3" fontId="22" fillId="4" borderId="33" xfId="0" applyNumberFormat="1" applyFont="1" applyFill="1" applyBorder="1" applyAlignment="1">
      <alignment horizontal="center" vertical="center"/>
    </xf>
    <xf numFmtId="49" fontId="22" fillId="4" borderId="33" xfId="0" applyNumberFormat="1" applyFont="1" applyFill="1" applyBorder="1" applyAlignment="1">
      <alignment horizontal="center" vertical="center"/>
    </xf>
    <xf numFmtId="169" fontId="22" fillId="4" borderId="33" xfId="0" applyNumberFormat="1" applyFont="1" applyFill="1" applyBorder="1" applyAlignment="1">
      <alignment horizontal="left" vertical="center"/>
    </xf>
    <xf numFmtId="169" fontId="22" fillId="4" borderId="33" xfId="0" applyNumberFormat="1" applyFont="1" applyFill="1" applyBorder="1" applyAlignment="1">
      <alignment horizontal="center" vertical="center"/>
    </xf>
    <xf numFmtId="1" fontId="36" fillId="5" borderId="14" xfId="0" applyNumberFormat="1" applyFont="1" applyFill="1" applyBorder="1" applyAlignment="1">
      <alignment horizontal="center" vertical="center"/>
    </xf>
    <xf numFmtId="1" fontId="23" fillId="5" borderId="14" xfId="0" applyNumberFormat="1" applyFont="1" applyFill="1" applyBorder="1" applyAlignment="1">
      <alignment horizontal="center" vertical="center"/>
    </xf>
    <xf numFmtId="169" fontId="36" fillId="5" borderId="14" xfId="0" applyNumberFormat="1" applyFont="1" applyFill="1" applyBorder="1" applyAlignment="1">
      <alignment horizontal="left" vertical="center" wrapText="1"/>
    </xf>
    <xf numFmtId="0" fontId="23" fillId="5" borderId="20" xfId="0" applyFont="1" applyFill="1" applyBorder="1" applyAlignment="1">
      <alignment horizontal="left" vertical="center"/>
    </xf>
    <xf numFmtId="0" fontId="36" fillId="5" borderId="20" xfId="0" applyFont="1" applyFill="1" applyBorder="1" applyAlignment="1">
      <alignment vertical="center" wrapText="1"/>
    </xf>
    <xf numFmtId="1" fontId="70" fillId="3" borderId="20" xfId="0" applyNumberFormat="1" applyFont="1" applyFill="1" applyBorder="1" applyAlignment="1">
      <alignment horizontal="center" vertical="center"/>
    </xf>
    <xf numFmtId="49" fontId="70" fillId="3" borderId="20" xfId="0" applyNumberFormat="1" applyFont="1" applyFill="1" applyBorder="1" applyAlignment="1">
      <alignment horizontal="center" vertical="center"/>
    </xf>
    <xf numFmtId="169" fontId="36" fillId="5" borderId="20" xfId="0" applyNumberFormat="1" applyFont="1" applyFill="1" applyBorder="1" applyAlignment="1">
      <alignment horizontal="center" vertical="center"/>
    </xf>
    <xf numFmtId="1" fontId="70" fillId="3" borderId="14" xfId="0" applyNumberFormat="1" applyFont="1" applyFill="1" applyBorder="1" applyAlignment="1">
      <alignment horizontal="center" vertical="center"/>
    </xf>
    <xf numFmtId="169" fontId="22" fillId="4" borderId="9" xfId="0" applyNumberFormat="1" applyFont="1" applyFill="1" applyBorder="1" applyAlignment="1">
      <alignment horizontal="left" vertical="center"/>
    </xf>
    <xf numFmtId="0" fontId="23" fillId="5" borderId="10" xfId="0" applyFont="1" applyFill="1" applyBorder="1" applyAlignment="1">
      <alignment horizontal="left" vertical="center"/>
    </xf>
    <xf numFmtId="0" fontId="55" fillId="5" borderId="14" xfId="0" applyFont="1" applyFill="1" applyBorder="1" applyAlignment="1">
      <alignment horizontal="left" vertical="center"/>
    </xf>
    <xf numFmtId="0" fontId="23" fillId="5" borderId="14" xfId="0" applyFont="1" applyFill="1" applyBorder="1" applyAlignment="1">
      <alignment horizontal="left" vertical="center" wrapText="1"/>
    </xf>
    <xf numFmtId="0" fontId="70" fillId="3" borderId="14" xfId="0" applyFont="1" applyFill="1" applyBorder="1" applyAlignment="1">
      <alignment horizontal="left" vertical="center" wrapText="1"/>
    </xf>
    <xf numFmtId="0" fontId="36" fillId="3" borderId="14" xfId="0" applyFont="1" applyFill="1" applyBorder="1" applyAlignment="1">
      <alignment horizontal="left" vertical="center" wrapText="1"/>
    </xf>
    <xf numFmtId="0" fontId="23" fillId="4" borderId="0" xfId="0" applyFont="1" applyFill="1" applyAlignment="1">
      <alignment horizontal="left" vertical="center"/>
    </xf>
    <xf numFmtId="0" fontId="36" fillId="4" borderId="0" xfId="0" applyFont="1" applyFill="1" applyAlignment="1">
      <alignment vertical="center"/>
    </xf>
    <xf numFmtId="0" fontId="36" fillId="4" borderId="0" xfId="0" applyFont="1" applyFill="1" applyAlignment="1">
      <alignment horizontal="center" vertical="center"/>
    </xf>
    <xf numFmtId="3" fontId="36" fillId="4" borderId="0" xfId="0" applyNumberFormat="1" applyFont="1" applyFill="1" applyAlignment="1">
      <alignment horizontal="center" vertical="center"/>
    </xf>
    <xf numFmtId="49" fontId="36" fillId="4" borderId="0" xfId="0" applyNumberFormat="1" applyFont="1" applyFill="1" applyAlignment="1">
      <alignment horizontal="center" vertical="center"/>
    </xf>
    <xf numFmtId="169" fontId="36" fillId="4" borderId="0" xfId="0" applyNumberFormat="1" applyFont="1" applyFill="1" applyAlignment="1">
      <alignment horizontal="center" vertical="center"/>
    </xf>
    <xf numFmtId="0" fontId="40" fillId="0" borderId="5" xfId="0" applyFont="1" applyBorder="1" applyAlignment="1">
      <alignment horizontal="left" vertical="center"/>
    </xf>
    <xf numFmtId="0" fontId="8" fillId="0" borderId="5" xfId="0" applyFont="1" applyBorder="1" applyAlignment="1">
      <alignment vertical="center"/>
    </xf>
    <xf numFmtId="49" fontId="8" fillId="0" borderId="5" xfId="0" applyNumberFormat="1" applyFont="1" applyBorder="1" applyAlignment="1">
      <alignment horizontal="center" vertical="center"/>
    </xf>
    <xf numFmtId="169" fontId="8" fillId="0" borderId="5" xfId="0" applyNumberFormat="1" applyFont="1" applyBorder="1" applyAlignment="1">
      <alignment horizontal="center" vertical="center"/>
    </xf>
    <xf numFmtId="0" fontId="60" fillId="0" borderId="5" xfId="0" applyFont="1" applyBorder="1" applyAlignment="1">
      <alignment horizontal="left"/>
    </xf>
    <xf numFmtId="0" fontId="60" fillId="0" borderId="5" xfId="0" applyFont="1" applyBorder="1"/>
    <xf numFmtId="49" fontId="60" fillId="0" borderId="5" xfId="0" applyNumberFormat="1" applyFont="1" applyBorder="1"/>
    <xf numFmtId="0" fontId="60" fillId="0" borderId="0" xfId="0" applyFont="1" applyAlignment="1">
      <alignment horizontal="left"/>
    </xf>
    <xf numFmtId="0" fontId="60" fillId="0" borderId="0" xfId="0" applyFont="1"/>
    <xf numFmtId="49" fontId="60" fillId="0" borderId="0" xfId="0" applyNumberFormat="1" applyFont="1"/>
    <xf numFmtId="0" fontId="22" fillId="2" borderId="21" xfId="0" applyFont="1" applyFill="1" applyBorder="1" applyAlignment="1">
      <alignment horizontal="center" vertical="center"/>
    </xf>
    <xf numFmtId="0" fontId="31" fillId="2" borderId="21" xfId="0" applyFont="1" applyFill="1" applyBorder="1" applyAlignment="1">
      <alignment horizontal="center" vertical="center"/>
    </xf>
    <xf numFmtId="0" fontId="22" fillId="2" borderId="4" xfId="0" applyFont="1" applyFill="1" applyBorder="1" applyAlignment="1">
      <alignment horizontal="center" vertical="center"/>
    </xf>
    <xf numFmtId="0" fontId="31" fillId="2" borderId="4" xfId="0" applyFont="1" applyFill="1" applyBorder="1" applyAlignment="1">
      <alignment horizontal="center" vertical="center"/>
    </xf>
    <xf numFmtId="171" fontId="31" fillId="2" borderId="4" xfId="0" applyNumberFormat="1" applyFont="1" applyFill="1" applyBorder="1" applyAlignment="1">
      <alignment horizontal="center" vertical="center"/>
    </xf>
    <xf numFmtId="0" fontId="22" fillId="2" borderId="4" xfId="0" applyFont="1" applyFill="1" applyBorder="1"/>
    <xf numFmtId="0" fontId="43" fillId="3" borderId="25" xfId="0" applyFont="1" applyFill="1" applyBorder="1" applyAlignment="1">
      <alignment vertical="center"/>
    </xf>
    <xf numFmtId="0" fontId="36" fillId="5" borderId="13" xfId="0" applyFont="1" applyFill="1" applyBorder="1" applyAlignment="1">
      <alignment horizontal="center"/>
    </xf>
    <xf numFmtId="0" fontId="24" fillId="3" borderId="10" xfId="0" applyFont="1" applyFill="1" applyBorder="1"/>
    <xf numFmtId="0" fontId="36" fillId="5" borderId="17" xfId="0" applyFont="1" applyFill="1" applyBorder="1" applyAlignment="1">
      <alignment horizontal="center"/>
    </xf>
    <xf numFmtId="0" fontId="36" fillId="5" borderId="47" xfId="0" applyFont="1" applyFill="1" applyBorder="1" applyAlignment="1">
      <alignment horizontal="center"/>
    </xf>
    <xf numFmtId="0" fontId="37" fillId="5" borderId="10" xfId="0" applyFont="1" applyFill="1" applyBorder="1" applyAlignment="1">
      <alignment horizontal="center" vertical="center"/>
    </xf>
    <xf numFmtId="0" fontId="5" fillId="5" borderId="14" xfId="0" applyFont="1" applyFill="1" applyBorder="1" applyAlignment="1">
      <alignment horizontal="center"/>
    </xf>
    <xf numFmtId="0" fontId="5" fillId="5" borderId="14" xfId="0" applyFont="1" applyFill="1" applyBorder="1"/>
    <xf numFmtId="0" fontId="37" fillId="5" borderId="14" xfId="0" applyFont="1" applyFill="1" applyBorder="1" applyAlignment="1">
      <alignment horizontal="center" vertical="center"/>
    </xf>
    <xf numFmtId="0" fontId="31" fillId="4" borderId="9" xfId="0" applyFont="1" applyFill="1" applyBorder="1" applyAlignment="1">
      <alignment horizontal="center" vertical="center" wrapText="1"/>
    </xf>
    <xf numFmtId="0" fontId="31" fillId="4" borderId="9" xfId="0" applyFont="1" applyFill="1" applyBorder="1" applyAlignment="1">
      <alignment horizontal="left" vertical="center" wrapText="1"/>
    </xf>
    <xf numFmtId="0" fontId="72" fillId="5" borderId="10" xfId="0" applyFont="1" applyFill="1" applyBorder="1" applyAlignment="1">
      <alignment wrapText="1"/>
    </xf>
    <xf numFmtId="0" fontId="7" fillId="5" borderId="20" xfId="0" applyFont="1" applyFill="1" applyBorder="1" applyAlignment="1">
      <alignment horizontal="left"/>
    </xf>
    <xf numFmtId="0" fontId="36" fillId="5" borderId="46" xfId="0" applyFont="1" applyFill="1" applyBorder="1" applyAlignment="1">
      <alignment horizontal="center" vertical="center"/>
    </xf>
    <xf numFmtId="0" fontId="30" fillId="5" borderId="10" xfId="0" applyFont="1" applyFill="1" applyBorder="1" applyAlignment="1">
      <alignment horizontal="center" vertical="center" wrapText="1"/>
    </xf>
    <xf numFmtId="0" fontId="53" fillId="3" borderId="18" xfId="0" applyFont="1" applyFill="1" applyBorder="1" applyAlignment="1">
      <alignment horizontal="center" vertical="center"/>
    </xf>
    <xf numFmtId="0" fontId="53" fillId="3" borderId="18" xfId="0" applyFont="1" applyFill="1" applyBorder="1" applyAlignment="1">
      <alignment horizontal="center"/>
    </xf>
    <xf numFmtId="166" fontId="36" fillId="5" borderId="87" xfId="0" applyNumberFormat="1" applyFont="1" applyFill="1" applyBorder="1" applyAlignment="1">
      <alignment horizontal="center" vertical="center"/>
    </xf>
    <xf numFmtId="0" fontId="22" fillId="9" borderId="88" xfId="0" applyFont="1" applyFill="1" applyBorder="1" applyAlignment="1">
      <alignment horizontal="center" vertical="center"/>
    </xf>
    <xf numFmtId="166" fontId="36" fillId="5" borderId="15" xfId="0" applyNumberFormat="1" applyFont="1" applyFill="1" applyBorder="1" applyAlignment="1">
      <alignment horizontal="center" vertical="center"/>
    </xf>
    <xf numFmtId="0" fontId="22" fillId="9" borderId="52" xfId="0" applyFont="1" applyFill="1" applyBorder="1" applyAlignment="1">
      <alignment horizontal="center" vertical="center"/>
    </xf>
    <xf numFmtId="166" fontId="36" fillId="5" borderId="46" xfId="0" applyNumberFormat="1" applyFont="1" applyFill="1" applyBorder="1" applyAlignment="1">
      <alignment horizontal="center" vertical="center"/>
    </xf>
    <xf numFmtId="0" fontId="22" fillId="9" borderId="43" xfId="0" applyFont="1" applyFill="1" applyBorder="1" applyAlignment="1">
      <alignment horizontal="center" vertical="center"/>
    </xf>
    <xf numFmtId="0" fontId="27" fillId="5" borderId="20" xfId="0" applyFont="1" applyFill="1" applyBorder="1" applyAlignment="1">
      <alignment horizontal="center" vertical="top" wrapText="1"/>
    </xf>
    <xf numFmtId="0" fontId="27" fillId="5" borderId="20" xfId="0" applyFont="1" applyFill="1" applyBorder="1" applyAlignment="1">
      <alignment horizontal="center" wrapText="1"/>
    </xf>
    <xf numFmtId="0" fontId="73" fillId="5" borderId="45" xfId="0" applyFont="1" applyFill="1" applyBorder="1" applyAlignment="1">
      <alignment horizontal="center" wrapText="1"/>
    </xf>
    <xf numFmtId="0" fontId="63" fillId="5" borderId="45" xfId="0" applyFont="1" applyFill="1" applyBorder="1"/>
    <xf numFmtId="0" fontId="63" fillId="5" borderId="45" xfId="0" applyFont="1" applyFill="1" applyBorder="1" applyAlignment="1">
      <alignment horizontal="left"/>
    </xf>
    <xf numFmtId="0" fontId="24" fillId="5" borderId="48" xfId="0" applyFont="1" applyFill="1" applyBorder="1"/>
    <xf numFmtId="0" fontId="24" fillId="0" borderId="48" xfId="0" applyFont="1" applyBorder="1" applyAlignment="1">
      <alignment horizontal="right"/>
    </xf>
    <xf numFmtId="0" fontId="63" fillId="5" borderId="48" xfId="0" applyFont="1" applyFill="1" applyBorder="1" applyAlignment="1">
      <alignment horizontal="right"/>
    </xf>
    <xf numFmtId="3" fontId="63" fillId="5" borderId="48" xfId="0" applyNumberFormat="1" applyFont="1" applyFill="1" applyBorder="1" applyAlignment="1">
      <alignment horizontal="right"/>
    </xf>
    <xf numFmtId="0" fontId="63" fillId="5" borderId="48" xfId="0" applyFont="1" applyFill="1" applyBorder="1"/>
    <xf numFmtId="0" fontId="24" fillId="0" borderId="14" xfId="0" applyFont="1" applyBorder="1" applyAlignment="1">
      <alignment horizontal="right"/>
    </xf>
    <xf numFmtId="0" fontId="63" fillId="5" borderId="14" xfId="0" applyFont="1" applyFill="1" applyBorder="1" applyAlignment="1">
      <alignment horizontal="right"/>
    </xf>
    <xf numFmtId="3" fontId="63" fillId="5" borderId="14" xfId="0" applyNumberFormat="1" applyFont="1" applyFill="1" applyBorder="1" applyAlignment="1">
      <alignment horizontal="right"/>
    </xf>
    <xf numFmtId="0" fontId="63" fillId="5" borderId="14" xfId="0" applyFont="1" applyFill="1" applyBorder="1"/>
    <xf numFmtId="0" fontId="63" fillId="5" borderId="14" xfId="0" applyFont="1" applyFill="1" applyBorder="1" applyAlignment="1">
      <alignment horizontal="left"/>
    </xf>
    <xf numFmtId="0" fontId="24" fillId="0" borderId="14" xfId="0" applyFont="1" applyBorder="1" applyAlignment="1">
      <alignment horizontal="center"/>
    </xf>
    <xf numFmtId="172" fontId="24" fillId="5" borderId="14" xfId="0" applyNumberFormat="1" applyFont="1" applyFill="1" applyBorder="1" applyAlignment="1">
      <alignment horizontal="center"/>
    </xf>
    <xf numFmtId="0" fontId="24" fillId="0" borderId="18" xfId="0" applyFont="1" applyBorder="1" applyAlignment="1">
      <alignment horizontal="right"/>
    </xf>
    <xf numFmtId="0" fontId="63" fillId="5" borderId="44" xfId="0" applyFont="1" applyFill="1" applyBorder="1" applyAlignment="1">
      <alignment horizontal="right"/>
    </xf>
    <xf numFmtId="3" fontId="63" fillId="5" borderId="44" xfId="0" applyNumberFormat="1" applyFont="1" applyFill="1" applyBorder="1" applyAlignment="1">
      <alignment horizontal="right"/>
    </xf>
    <xf numFmtId="0" fontId="63" fillId="5" borderId="44" xfId="0" applyFont="1" applyFill="1" applyBorder="1"/>
    <xf numFmtId="0" fontId="24" fillId="5" borderId="77" xfId="0" applyFont="1" applyFill="1" applyBorder="1"/>
    <xf numFmtId="0" fontId="27" fillId="5" borderId="77" xfId="0" applyFont="1" applyFill="1" applyBorder="1" applyAlignment="1">
      <alignment horizontal="center" wrapText="1"/>
    </xf>
    <xf numFmtId="0" fontId="73" fillId="5" borderId="77" xfId="0" applyFont="1" applyFill="1" applyBorder="1" applyAlignment="1">
      <alignment horizontal="center" wrapText="1"/>
    </xf>
    <xf numFmtId="0" fontId="24" fillId="0" borderId="10" xfId="0" applyFont="1" applyBorder="1" applyAlignment="1">
      <alignment horizontal="right"/>
    </xf>
    <xf numFmtId="0" fontId="63" fillId="5" borderId="10" xfId="0" applyFont="1" applyFill="1" applyBorder="1" applyAlignment="1">
      <alignment horizontal="right"/>
    </xf>
    <xf numFmtId="0" fontId="63" fillId="5" borderId="10" xfId="0" applyFont="1" applyFill="1" applyBorder="1"/>
    <xf numFmtId="0" fontId="24" fillId="0" borderId="14" xfId="0" applyFont="1" applyBorder="1"/>
    <xf numFmtId="9" fontId="63" fillId="5" borderId="14" xfId="0" applyNumberFormat="1" applyFont="1" applyFill="1" applyBorder="1" applyAlignment="1">
      <alignment horizontal="right"/>
    </xf>
    <xf numFmtId="0" fontId="24" fillId="0" borderId="44" xfId="0" applyFont="1" applyBorder="1"/>
    <xf numFmtId="0" fontId="63" fillId="5" borderId="18" xfId="0" applyFont="1" applyFill="1" applyBorder="1"/>
    <xf numFmtId="0" fontId="24" fillId="5" borderId="20" xfId="0" applyFont="1" applyFill="1" applyBorder="1"/>
    <xf numFmtId="0" fontId="63" fillId="5" borderId="77" xfId="0" applyFont="1" applyFill="1" applyBorder="1"/>
    <xf numFmtId="166" fontId="63" fillId="5" borderId="48" xfId="0" applyNumberFormat="1" applyFont="1" applyFill="1" applyBorder="1" applyAlignment="1">
      <alignment horizontal="right"/>
    </xf>
    <xf numFmtId="4" fontId="63" fillId="5" borderId="48" xfId="0" applyNumberFormat="1" applyFont="1" applyFill="1" applyBorder="1" applyAlignment="1">
      <alignment horizontal="right"/>
    </xf>
    <xf numFmtId="166" fontId="63" fillId="5" borderId="14" xfId="0" applyNumberFormat="1" applyFont="1" applyFill="1" applyBorder="1" applyAlignment="1">
      <alignment horizontal="right"/>
    </xf>
    <xf numFmtId="4" fontId="63" fillId="5" borderId="14" xfId="0" applyNumberFormat="1" applyFont="1" applyFill="1" applyBorder="1" applyAlignment="1">
      <alignment horizontal="right"/>
    </xf>
    <xf numFmtId="0" fontId="24" fillId="0" borderId="48" xfId="0" applyFont="1" applyBorder="1"/>
    <xf numFmtId="0" fontId="27" fillId="5" borderId="20" xfId="0" applyFont="1" applyFill="1" applyBorder="1"/>
    <xf numFmtId="0" fontId="24" fillId="3" borderId="48" xfId="0" applyFont="1" applyFill="1" applyBorder="1"/>
    <xf numFmtId="0" fontId="63" fillId="5" borderId="18" xfId="0" applyFont="1" applyFill="1" applyBorder="1" applyAlignment="1">
      <alignment horizontal="right"/>
    </xf>
    <xf numFmtId="0" fontId="36" fillId="4" borderId="29" xfId="0" applyFont="1" applyFill="1" applyBorder="1" applyAlignment="1">
      <alignment horizontal="center" vertical="center"/>
    </xf>
    <xf numFmtId="0" fontId="36" fillId="4" borderId="29" xfId="0" applyFont="1" applyFill="1" applyBorder="1" applyAlignment="1">
      <alignment horizontal="center"/>
    </xf>
    <xf numFmtId="0" fontId="36" fillId="4" borderId="29" xfId="0" applyFont="1" applyFill="1" applyBorder="1"/>
    <xf numFmtId="0" fontId="36" fillId="4" borderId="9" xfId="0" applyFont="1" applyFill="1" applyBorder="1" applyAlignment="1">
      <alignment horizontal="center" vertical="center"/>
    </xf>
    <xf numFmtId="0" fontId="36" fillId="0" borderId="0" xfId="0" applyFont="1" applyAlignment="1">
      <alignment horizontal="center" vertical="center"/>
    </xf>
    <xf numFmtId="0" fontId="36" fillId="0" borderId="0" xfId="0" applyFont="1" applyAlignment="1">
      <alignment horizontal="center"/>
    </xf>
    <xf numFmtId="0" fontId="36" fillId="0" borderId="0" xfId="0" applyFont="1"/>
    <xf numFmtId="0" fontId="4" fillId="0" borderId="0" xfId="0" applyFont="1" applyAlignment="1">
      <alignment horizontal="left" vertical="center"/>
    </xf>
    <xf numFmtId="2" fontId="76" fillId="0" borderId="0" xfId="0" applyNumberFormat="1" applyFont="1" applyAlignment="1">
      <alignment horizontal="center" vertical="center"/>
    </xf>
    <xf numFmtId="0" fontId="77" fillId="0" borderId="0" xfId="0" applyFont="1" applyAlignment="1">
      <alignment horizontal="center" vertical="center"/>
    </xf>
    <xf numFmtId="166" fontId="78" fillId="0" borderId="0" xfId="0" applyNumberFormat="1" applyFont="1" applyAlignment="1">
      <alignment horizontal="center" vertical="center"/>
    </xf>
    <xf numFmtId="3" fontId="79" fillId="0" borderId="0" xfId="0" applyNumberFormat="1" applyFont="1" applyAlignment="1">
      <alignment horizontal="center" vertical="center"/>
    </xf>
    <xf numFmtId="3" fontId="5" fillId="0" borderId="0" xfId="0" applyNumberFormat="1" applyFont="1" applyAlignment="1">
      <alignment horizontal="center" vertical="center"/>
    </xf>
    <xf numFmtId="169" fontId="5" fillId="0" borderId="0" xfId="0" applyNumberFormat="1" applyFont="1" applyAlignment="1">
      <alignment horizontal="center" vertical="center"/>
    </xf>
    <xf numFmtId="2" fontId="5" fillId="0" borderId="0" xfId="0" applyNumberFormat="1" applyFont="1" applyAlignment="1">
      <alignment horizontal="center" vertical="center"/>
    </xf>
    <xf numFmtId="169" fontId="4" fillId="0" borderId="0" xfId="0" applyNumberFormat="1" applyFont="1" applyAlignment="1">
      <alignment horizontal="center" vertical="center"/>
    </xf>
    <xf numFmtId="0" fontId="80"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81" fillId="0" borderId="0" xfId="0" applyFont="1" applyAlignment="1">
      <alignment horizontal="left" vertical="center"/>
    </xf>
    <xf numFmtId="0" fontId="82" fillId="0" borderId="0" xfId="0" applyFont="1" applyAlignment="1">
      <alignment horizontal="left" vertical="center"/>
    </xf>
    <xf numFmtId="166" fontId="83" fillId="0" borderId="0" xfId="0" applyNumberFormat="1" applyFont="1" applyAlignment="1">
      <alignment horizontal="left" vertical="center"/>
    </xf>
    <xf numFmtId="3" fontId="84" fillId="0" borderId="0" xfId="0" applyNumberFormat="1" applyFont="1" applyAlignment="1">
      <alignment horizontal="left" vertical="center"/>
    </xf>
    <xf numFmtId="3" fontId="5" fillId="0" borderId="0" xfId="0" applyNumberFormat="1" applyFont="1" applyAlignment="1">
      <alignment horizontal="left" vertical="center"/>
    </xf>
    <xf numFmtId="169" fontId="5" fillId="0" borderId="0" xfId="0" applyNumberFormat="1" applyFont="1" applyAlignment="1">
      <alignment horizontal="left" vertical="center"/>
    </xf>
    <xf numFmtId="169" fontId="4" fillId="0" borderId="0" xfId="0" applyNumberFormat="1" applyFont="1" applyAlignment="1">
      <alignment horizontal="left" vertical="center"/>
    </xf>
    <xf numFmtId="0" fontId="80" fillId="0" borderId="0" xfId="0" applyFont="1" applyAlignment="1">
      <alignment horizontal="left" vertical="center"/>
    </xf>
    <xf numFmtId="2" fontId="85" fillId="0" borderId="0" xfId="0" applyNumberFormat="1" applyFont="1" applyAlignment="1">
      <alignment horizontal="left" vertical="center" wrapText="1"/>
    </xf>
    <xf numFmtId="0" fontId="86" fillId="9" borderId="0" xfId="0" applyFont="1" applyFill="1" applyAlignment="1">
      <alignment horizontal="center" vertical="center" wrapText="1"/>
    </xf>
    <xf numFmtId="166" fontId="88" fillId="9" borderId="0" xfId="0" applyNumberFormat="1" applyFont="1" applyFill="1" applyAlignment="1">
      <alignment horizontal="center" vertical="center" wrapText="1"/>
    </xf>
    <xf numFmtId="3" fontId="88" fillId="9" borderId="0" xfId="0" applyNumberFormat="1" applyFont="1" applyFill="1" applyAlignment="1">
      <alignment horizontal="center" vertical="center" wrapText="1"/>
    </xf>
    <xf numFmtId="3" fontId="86" fillId="9" borderId="0" xfId="0" applyNumberFormat="1" applyFont="1" applyFill="1" applyAlignment="1">
      <alignment horizontal="center" vertical="center" wrapText="1"/>
    </xf>
    <xf numFmtId="169" fontId="88" fillId="9" borderId="0" xfId="0" applyNumberFormat="1" applyFont="1" applyFill="1" applyAlignment="1">
      <alignment horizontal="center" vertical="center" wrapText="1"/>
    </xf>
    <xf numFmtId="0" fontId="89" fillId="9" borderId="0" xfId="0" applyFont="1" applyFill="1" applyAlignment="1">
      <alignment horizontal="center" vertical="center" wrapText="1"/>
    </xf>
    <xf numFmtId="2" fontId="88" fillId="9" borderId="0" xfId="0" applyNumberFormat="1" applyFont="1" applyFill="1" applyAlignment="1">
      <alignment horizontal="center" vertical="center" wrapText="1"/>
    </xf>
    <xf numFmtId="169" fontId="86" fillId="9" borderId="0" xfId="0" applyNumberFormat="1" applyFont="1" applyFill="1" applyAlignment="1">
      <alignment horizontal="center" vertical="center" wrapText="1"/>
    </xf>
    <xf numFmtId="3" fontId="90" fillId="9" borderId="0" xfId="0" applyNumberFormat="1" applyFont="1" applyFill="1" applyAlignment="1">
      <alignment horizontal="center" vertical="center" wrapText="1"/>
    </xf>
    <xf numFmtId="3" fontId="86" fillId="9" borderId="0" xfId="0" applyNumberFormat="1" applyFont="1" applyFill="1" applyAlignment="1">
      <alignment horizontal="left" vertical="center" wrapText="1"/>
    </xf>
    <xf numFmtId="0" fontId="91" fillId="0" borderId="0" xfId="0" applyFont="1" applyAlignment="1">
      <alignment horizontal="center" vertical="center"/>
    </xf>
    <xf numFmtId="2" fontId="91" fillId="0" borderId="0" xfId="0" applyNumberFormat="1" applyFont="1" applyAlignment="1">
      <alignment horizontal="center" vertical="center"/>
    </xf>
    <xf numFmtId="0" fontId="91" fillId="14" borderId="0" xfId="0" applyFont="1" applyFill="1" applyAlignment="1">
      <alignment horizontal="center" vertical="center"/>
    </xf>
    <xf numFmtId="3" fontId="91" fillId="14" borderId="0" xfId="0" applyNumberFormat="1" applyFont="1" applyFill="1" applyAlignment="1">
      <alignment horizontal="center" vertical="center"/>
    </xf>
    <xf numFmtId="166" fontId="91" fillId="0" borderId="0" xfId="0" applyNumberFormat="1" applyFont="1" applyAlignment="1">
      <alignment horizontal="center" vertical="center"/>
    </xf>
    <xf numFmtId="3" fontId="91" fillId="0" borderId="0" xfId="0" applyNumberFormat="1" applyFont="1" applyAlignment="1">
      <alignment horizontal="center" vertical="center"/>
    </xf>
    <xf numFmtId="2" fontId="91" fillId="14" borderId="0" xfId="0" applyNumberFormat="1" applyFont="1" applyFill="1" applyAlignment="1">
      <alignment horizontal="center" vertical="center"/>
    </xf>
    <xf numFmtId="169" fontId="91" fillId="0" borderId="0" xfId="0" applyNumberFormat="1" applyFont="1" applyAlignment="1">
      <alignment horizontal="center" vertical="center"/>
    </xf>
    <xf numFmtId="0" fontId="92" fillId="0" borderId="0" xfId="0" applyFont="1" applyAlignment="1">
      <alignment horizontal="center" vertical="center"/>
    </xf>
    <xf numFmtId="0" fontId="8" fillId="14" borderId="0" xfId="0" applyFont="1" applyFill="1" applyAlignment="1">
      <alignment horizontal="center" vertical="center"/>
    </xf>
    <xf numFmtId="3" fontId="5" fillId="14" borderId="0" xfId="0" applyNumberFormat="1" applyFont="1" applyFill="1" applyAlignment="1">
      <alignment horizontal="center" vertical="center"/>
    </xf>
    <xf numFmtId="2" fontId="5" fillId="14" borderId="0" xfId="0" applyNumberFormat="1" applyFont="1" applyFill="1" applyAlignment="1">
      <alignment horizontal="center" vertical="center"/>
    </xf>
    <xf numFmtId="1" fontId="5" fillId="0" borderId="0" xfId="0" applyNumberFormat="1" applyFont="1" applyAlignment="1">
      <alignment horizontal="center" vertical="center"/>
    </xf>
    <xf numFmtId="168" fontId="5" fillId="0" borderId="0" xfId="0" applyNumberFormat="1" applyFont="1" applyAlignment="1">
      <alignment horizontal="center" vertical="center"/>
    </xf>
    <xf numFmtId="169" fontId="90" fillId="0" borderId="0" xfId="0" applyNumberFormat="1" applyFont="1" applyAlignment="1">
      <alignment horizontal="center" vertical="center"/>
    </xf>
    <xf numFmtId="168" fontId="4" fillId="0" borderId="0" xfId="0" applyNumberFormat="1" applyFont="1" applyAlignment="1">
      <alignment horizontal="center" vertical="center"/>
    </xf>
    <xf numFmtId="0" fontId="5" fillId="14" borderId="0" xfId="0" applyFont="1" applyFill="1" applyAlignment="1">
      <alignment horizontal="center" vertical="center"/>
    </xf>
    <xf numFmtId="166" fontId="5" fillId="14" borderId="0" xfId="0" applyNumberFormat="1" applyFont="1" applyFill="1" applyAlignment="1">
      <alignment horizontal="center" vertical="center"/>
    </xf>
    <xf numFmtId="166" fontId="5" fillId="0" borderId="0" xfId="0" applyNumberFormat="1" applyFont="1" applyAlignment="1">
      <alignment horizontal="center" vertical="center"/>
    </xf>
    <xf numFmtId="3" fontId="4" fillId="0" borderId="0" xfId="0" applyNumberFormat="1" applyFont="1" applyAlignment="1">
      <alignment horizontal="center" vertical="center"/>
    </xf>
    <xf numFmtId="168" fontId="90" fillId="0" borderId="0" xfId="0" applyNumberFormat="1" applyFont="1" applyAlignment="1">
      <alignment horizontal="center" vertical="center"/>
    </xf>
    <xf numFmtId="164" fontId="4" fillId="0" borderId="0" xfId="0" applyNumberFormat="1" applyFont="1" applyAlignment="1">
      <alignment horizontal="center" vertical="center"/>
    </xf>
    <xf numFmtId="3" fontId="4" fillId="15" borderId="0" xfId="0" applyNumberFormat="1" applyFont="1" applyFill="1" applyAlignment="1">
      <alignment horizontal="center" vertical="center" wrapText="1"/>
    </xf>
    <xf numFmtId="0" fontId="7" fillId="15" borderId="0" xfId="0" applyFont="1" applyFill="1"/>
    <xf numFmtId="3" fontId="40" fillId="15" borderId="0" xfId="0" applyNumberFormat="1" applyFont="1" applyFill="1" applyAlignment="1">
      <alignment horizontal="center" vertical="center" wrapText="1"/>
    </xf>
    <xf numFmtId="0" fontId="93" fillId="15" borderId="0" xfId="0" applyFont="1" applyFill="1" applyAlignment="1">
      <alignment horizontal="center" vertical="center" wrapText="1"/>
    </xf>
    <xf numFmtId="3" fontId="5" fillId="15" borderId="0" xfId="0" applyNumberFormat="1" applyFont="1" applyFill="1" applyAlignment="1">
      <alignment horizontal="center" vertical="center" wrapText="1"/>
    </xf>
    <xf numFmtId="169" fontId="4" fillId="15" borderId="0" xfId="0" applyNumberFormat="1" applyFont="1" applyFill="1" applyAlignment="1">
      <alignment horizontal="center" vertical="center" wrapText="1"/>
    </xf>
    <xf numFmtId="3" fontId="80" fillId="15" borderId="0" xfId="0" applyNumberFormat="1" applyFont="1" applyFill="1" applyAlignment="1">
      <alignment horizontal="center" vertical="center" wrapText="1"/>
    </xf>
    <xf numFmtId="3" fontId="5" fillId="15" borderId="0" xfId="0" applyNumberFormat="1" applyFont="1" applyFill="1" applyAlignment="1">
      <alignment horizontal="left" vertical="center" wrapText="1"/>
    </xf>
    <xf numFmtId="0" fontId="93" fillId="0" borderId="0" xfId="0" applyFont="1"/>
    <xf numFmtId="3" fontId="90" fillId="0" borderId="0" xfId="0" applyNumberFormat="1" applyFont="1" applyAlignment="1">
      <alignment horizontal="center" vertical="center"/>
    </xf>
    <xf numFmtId="3" fontId="80" fillId="0" borderId="0" xfId="0" applyNumberFormat="1" applyFont="1" applyAlignment="1">
      <alignment horizontal="center" vertical="center"/>
    </xf>
    <xf numFmtId="0" fontId="93" fillId="0" borderId="0" xfId="0" applyFont="1" applyAlignment="1">
      <alignment horizontal="center"/>
    </xf>
    <xf numFmtId="3" fontId="4" fillId="0" borderId="0" xfId="0" applyNumberFormat="1" applyFont="1" applyAlignment="1">
      <alignment horizontal="center" vertical="center" wrapText="1"/>
    </xf>
    <xf numFmtId="172" fontId="4" fillId="0" borderId="0" xfId="0" applyNumberFormat="1" applyFont="1" applyAlignment="1">
      <alignment horizontal="center" vertical="center" wrapText="1"/>
    </xf>
    <xf numFmtId="0" fontId="4" fillId="0" borderId="0" xfId="0" applyFont="1" applyAlignment="1">
      <alignment horizontal="center" vertical="center" wrapText="1"/>
    </xf>
    <xf numFmtId="2" fontId="4" fillId="0" borderId="0" xfId="0" applyNumberFormat="1" applyFont="1" applyAlignment="1">
      <alignment horizontal="center" vertical="center" wrapText="1"/>
    </xf>
    <xf numFmtId="166" fontId="5" fillId="0" borderId="0" xfId="0" applyNumberFormat="1" applyFont="1" applyAlignment="1">
      <alignment horizontal="center" vertical="center" wrapText="1"/>
    </xf>
    <xf numFmtId="3" fontId="5" fillId="0" borderId="0" xfId="0" applyNumberFormat="1" applyFont="1" applyAlignment="1">
      <alignment horizontal="center" vertical="center" wrapText="1"/>
    </xf>
    <xf numFmtId="169" fontId="5" fillId="0" borderId="0" xfId="0" applyNumberFormat="1" applyFont="1" applyAlignment="1">
      <alignment horizontal="center" vertical="center" wrapText="1"/>
    </xf>
    <xf numFmtId="0" fontId="94" fillId="0" borderId="0" xfId="0" applyFont="1" applyAlignment="1">
      <alignment horizontal="center" vertical="center" wrapText="1"/>
    </xf>
    <xf numFmtId="2" fontId="95" fillId="0" borderId="0" xfId="0" applyNumberFormat="1" applyFont="1" applyAlignment="1">
      <alignment horizontal="center" vertical="center" wrapText="1"/>
    </xf>
    <xf numFmtId="169" fontId="96" fillId="0" borderId="0" xfId="0" applyNumberFormat="1" applyFont="1" applyAlignment="1">
      <alignment horizontal="center" vertical="center" wrapText="1"/>
    </xf>
    <xf numFmtId="169" fontId="4" fillId="0" borderId="0" xfId="0" applyNumberFormat="1" applyFont="1" applyAlignment="1">
      <alignment horizontal="center" vertical="center" wrapText="1"/>
    </xf>
    <xf numFmtId="0" fontId="90" fillId="0" borderId="0" xfId="0" applyFont="1" applyAlignment="1">
      <alignment horizontal="center" vertical="center" wrapText="1"/>
    </xf>
    <xf numFmtId="3" fontId="4" fillId="0" borderId="0" xfId="0" applyNumberFormat="1" applyFont="1" applyAlignment="1">
      <alignment horizontal="left" vertical="center" wrapText="1"/>
    </xf>
    <xf numFmtId="169" fontId="97" fillId="0" borderId="0" xfId="0" applyNumberFormat="1" applyFont="1" applyAlignment="1">
      <alignment horizontal="center" vertical="center"/>
    </xf>
    <xf numFmtId="169" fontId="98" fillId="0" borderId="0" xfId="0" applyNumberFormat="1" applyFont="1" applyAlignment="1">
      <alignment horizontal="center" vertical="center"/>
    </xf>
    <xf numFmtId="166" fontId="41" fillId="2" borderId="21" xfId="0" applyNumberFormat="1" applyFont="1" applyFill="1" applyBorder="1" applyAlignment="1">
      <alignment horizontal="center" vertical="center"/>
    </xf>
    <xf numFmtId="164" fontId="31" fillId="3" borderId="82" xfId="0" applyNumberFormat="1" applyFont="1" applyFill="1" applyBorder="1" applyAlignment="1">
      <alignment horizontal="center" vertical="center" wrapText="1"/>
    </xf>
    <xf numFmtId="0" fontId="6" fillId="3" borderId="82" xfId="0" applyFont="1" applyFill="1" applyBorder="1" applyAlignment="1">
      <alignment horizontal="center" vertical="center"/>
    </xf>
    <xf numFmtId="169" fontId="6" fillId="3" borderId="82" xfId="0" applyNumberFormat="1" applyFont="1" applyFill="1" applyBorder="1" applyAlignment="1">
      <alignment horizontal="center" vertical="center" wrapText="1"/>
    </xf>
    <xf numFmtId="169" fontId="6" fillId="9" borderId="52" xfId="0" applyNumberFormat="1" applyFont="1" applyFill="1" applyBorder="1" applyAlignment="1">
      <alignment horizontal="center" vertical="center" wrapText="1"/>
    </xf>
    <xf numFmtId="166" fontId="24" fillId="5" borderId="10" xfId="0" applyNumberFormat="1" applyFont="1" applyFill="1" applyBorder="1" applyAlignment="1">
      <alignment horizontal="center" vertical="center"/>
    </xf>
    <xf numFmtId="0" fontId="24" fillId="5" borderId="48" xfId="0" applyFont="1" applyFill="1" applyBorder="1" applyAlignment="1">
      <alignment horizontal="center" vertical="center"/>
    </xf>
    <xf numFmtId="166" fontId="24" fillId="5" borderId="14" xfId="0" applyNumberFormat="1" applyFont="1" applyFill="1" applyBorder="1" applyAlignment="1">
      <alignment horizontal="center" vertical="center"/>
    </xf>
    <xf numFmtId="166" fontId="24" fillId="5" borderId="18" xfId="0" applyNumberFormat="1" applyFont="1" applyFill="1" applyBorder="1" applyAlignment="1">
      <alignment horizontal="center" vertical="center"/>
    </xf>
    <xf numFmtId="0" fontId="24" fillId="5" borderId="77" xfId="0" applyFont="1" applyFill="1" applyBorder="1" applyAlignment="1">
      <alignment horizontal="center" vertical="center"/>
    </xf>
    <xf numFmtId="1" fontId="24" fillId="3" borderId="14" xfId="0" applyNumberFormat="1" applyFont="1" applyFill="1" applyBorder="1" applyAlignment="1">
      <alignment horizontal="center" vertical="center"/>
    </xf>
    <xf numFmtId="166" fontId="36" fillId="5" borderId="14" xfId="0" applyNumberFormat="1" applyFont="1" applyFill="1" applyBorder="1" applyAlignment="1">
      <alignment horizontal="left" vertical="center"/>
    </xf>
    <xf numFmtId="0" fontId="24" fillId="5" borderId="90" xfId="0" applyFont="1" applyFill="1" applyBorder="1" applyAlignment="1">
      <alignment horizontal="center" vertical="center"/>
    </xf>
    <xf numFmtId="0" fontId="24" fillId="3" borderId="17" xfId="0" applyFont="1" applyFill="1" applyBorder="1" applyAlignment="1">
      <alignment horizontal="center" vertical="center"/>
    </xf>
    <xf numFmtId="0" fontId="24" fillId="5" borderId="91" xfId="0" applyFont="1" applyFill="1" applyBorder="1" applyAlignment="1">
      <alignment horizontal="center" vertical="center"/>
    </xf>
    <xf numFmtId="0" fontId="24" fillId="5" borderId="45" xfId="0" applyFont="1" applyFill="1" applyBorder="1" applyAlignment="1">
      <alignment horizontal="center" vertical="center"/>
    </xf>
    <xf numFmtId="0" fontId="5" fillId="4" borderId="29" xfId="0" applyFont="1" applyFill="1" applyBorder="1" applyAlignment="1">
      <alignment horizontal="center" vertical="center"/>
    </xf>
    <xf numFmtId="166" fontId="5" fillId="4" borderId="29" xfId="0" applyNumberFormat="1" applyFont="1" applyFill="1" applyBorder="1" applyAlignment="1">
      <alignment horizontal="center" vertical="center"/>
    </xf>
    <xf numFmtId="0" fontId="5" fillId="3" borderId="24" xfId="0" applyFont="1" applyFill="1" applyBorder="1" applyAlignment="1">
      <alignment horizontal="center" vertical="center"/>
    </xf>
    <xf numFmtId="166" fontId="5" fillId="3" borderId="24" xfId="0" applyNumberFormat="1" applyFont="1" applyFill="1" applyBorder="1" applyAlignment="1">
      <alignment horizontal="center" vertical="center"/>
    </xf>
    <xf numFmtId="0" fontId="4" fillId="3" borderId="5" xfId="0" applyFont="1" applyFill="1" applyBorder="1" applyAlignment="1">
      <alignment horizontal="center" vertical="center"/>
    </xf>
    <xf numFmtId="0" fontId="5" fillId="3" borderId="5" xfId="0" applyFont="1" applyFill="1" applyBorder="1" applyAlignment="1">
      <alignment horizontal="center" vertical="center"/>
    </xf>
    <xf numFmtId="166" fontId="4" fillId="3" borderId="5" xfId="0" applyNumberFormat="1" applyFont="1" applyFill="1" applyBorder="1" applyAlignment="1">
      <alignment horizontal="center" vertical="center"/>
    </xf>
    <xf numFmtId="166" fontId="5" fillId="3" borderId="5" xfId="0" applyNumberFormat="1" applyFont="1" applyFill="1" applyBorder="1" applyAlignment="1">
      <alignment horizontal="center" vertical="center"/>
    </xf>
    <xf numFmtId="0" fontId="1" fillId="8" borderId="93" xfId="0" applyFont="1" applyFill="1" applyBorder="1" applyAlignment="1">
      <alignment vertical="center" wrapText="1"/>
    </xf>
    <xf numFmtId="0" fontId="1" fillId="8" borderId="94" xfId="0" applyFont="1" applyFill="1" applyBorder="1" applyAlignment="1">
      <alignment vertical="center" wrapText="1"/>
    </xf>
    <xf numFmtId="0" fontId="1" fillId="8" borderId="97" xfId="0" applyFont="1" applyFill="1" applyBorder="1" applyAlignment="1">
      <alignment vertical="center" wrapText="1"/>
    </xf>
    <xf numFmtId="0" fontId="1" fillId="8" borderId="98" xfId="0" applyFont="1" applyFill="1" applyBorder="1" applyAlignment="1">
      <alignment vertical="center" wrapText="1"/>
    </xf>
    <xf numFmtId="0" fontId="22" fillId="3" borderId="82" xfId="0" applyFont="1" applyFill="1" applyBorder="1" applyAlignment="1">
      <alignment vertical="center"/>
    </xf>
    <xf numFmtId="0" fontId="5" fillId="11" borderId="0" xfId="0" applyFont="1" applyFill="1" applyAlignment="1">
      <alignment horizontal="center" vertical="center"/>
    </xf>
    <xf numFmtId="0" fontId="31" fillId="9" borderId="52" xfId="0" applyFont="1" applyFill="1" applyBorder="1"/>
    <xf numFmtId="0" fontId="31" fillId="9" borderId="43" xfId="0" applyFont="1" applyFill="1" applyBorder="1"/>
    <xf numFmtId="0" fontId="100" fillId="5" borderId="18" xfId="0" applyFont="1" applyFill="1" applyBorder="1" applyAlignment="1">
      <alignment horizontal="center"/>
    </xf>
    <xf numFmtId="0" fontId="70" fillId="5" borderId="18" xfId="0" applyFont="1" applyFill="1" applyBorder="1"/>
    <xf numFmtId="0" fontId="21" fillId="8" borderId="18" xfId="0" applyFont="1" applyFill="1" applyBorder="1"/>
    <xf numFmtId="0" fontId="70" fillId="3" borderId="18" xfId="0" applyFont="1" applyFill="1" applyBorder="1"/>
    <xf numFmtId="0" fontId="70" fillId="0" borderId="18" xfId="0" applyFont="1" applyBorder="1"/>
    <xf numFmtId="0" fontId="34" fillId="5" borderId="45" xfId="0" applyFont="1" applyFill="1" applyBorder="1" applyAlignment="1">
      <alignment horizontal="center"/>
    </xf>
    <xf numFmtId="0" fontId="36" fillId="5" borderId="45" xfId="0" applyFont="1" applyFill="1" applyBorder="1" applyAlignment="1">
      <alignment horizontal="left" wrapText="1"/>
    </xf>
    <xf numFmtId="0" fontId="27" fillId="8" borderId="10" xfId="0" applyFont="1" applyFill="1" applyBorder="1"/>
    <xf numFmtId="0" fontId="34" fillId="5" borderId="77" xfId="0" applyFont="1" applyFill="1" applyBorder="1" applyAlignment="1">
      <alignment horizontal="center"/>
    </xf>
    <xf numFmtId="0" fontId="36" fillId="5" borderId="77" xfId="0" applyFont="1" applyFill="1" applyBorder="1" applyAlignment="1">
      <alignment horizontal="left" wrapText="1"/>
    </xf>
    <xf numFmtId="0" fontId="27" fillId="8" borderId="14" xfId="0" applyFont="1" applyFill="1" applyBorder="1"/>
    <xf numFmtId="0" fontId="34" fillId="5" borderId="78" xfId="0" applyFont="1" applyFill="1" applyBorder="1" applyAlignment="1">
      <alignment horizontal="center"/>
    </xf>
    <xf numFmtId="0" fontId="36" fillId="5" borderId="78" xfId="0" applyFont="1" applyFill="1" applyBorder="1" applyAlignment="1">
      <alignment horizontal="left" wrapText="1"/>
    </xf>
    <xf numFmtId="0" fontId="27" fillId="8" borderId="18" xfId="0" applyFont="1" applyFill="1" applyBorder="1"/>
    <xf numFmtId="0" fontId="27" fillId="8" borderId="20" xfId="0" applyFont="1" applyFill="1" applyBorder="1"/>
    <xf numFmtId="0" fontId="9" fillId="5" borderId="5" xfId="0" applyFont="1" applyFill="1" applyBorder="1" applyAlignment="1">
      <alignment horizontal="left" wrapText="1"/>
    </xf>
    <xf numFmtId="0" fontId="60" fillId="5" borderId="0" xfId="0" applyFont="1" applyFill="1" applyAlignment="1">
      <alignment horizontal="left"/>
    </xf>
    <xf numFmtId="0" fontId="60" fillId="5" borderId="80" xfId="0" applyFont="1" applyFill="1" applyBorder="1" applyAlignment="1">
      <alignment horizontal="left"/>
    </xf>
    <xf numFmtId="0" fontId="34" fillId="5" borderId="77" xfId="0" applyFont="1" applyFill="1" applyBorder="1" applyAlignment="1">
      <alignment horizontal="left"/>
    </xf>
    <xf numFmtId="1" fontId="27" fillId="8" borderId="14" xfId="0" applyNumberFormat="1" applyFont="1" applyFill="1" applyBorder="1"/>
    <xf numFmtId="0" fontId="60" fillId="5" borderId="35" xfId="0" applyFont="1" applyFill="1" applyBorder="1" applyAlignment="1">
      <alignment horizontal="left"/>
    </xf>
    <xf numFmtId="0" fontId="24" fillId="4" borderId="29" xfId="0" applyFont="1" applyFill="1" applyBorder="1"/>
    <xf numFmtId="0" fontId="27" fillId="4" borderId="29" xfId="0" applyFont="1" applyFill="1" applyBorder="1"/>
    <xf numFmtId="0" fontId="24" fillId="5" borderId="45" xfId="0" applyFont="1" applyFill="1" applyBorder="1"/>
    <xf numFmtId="0" fontId="24" fillId="5" borderId="78" xfId="0" applyFont="1" applyFill="1" applyBorder="1"/>
    <xf numFmtId="0" fontId="24" fillId="0" borderId="24" xfId="0" applyFont="1" applyBorder="1"/>
    <xf numFmtId="0" fontId="24" fillId="5" borderId="24" xfId="0" applyFont="1" applyFill="1" applyBorder="1"/>
    <xf numFmtId="0" fontId="24" fillId="0" borderId="5" xfId="0" applyFont="1" applyBorder="1"/>
    <xf numFmtId="0" fontId="4" fillId="0" borderId="5"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vertical="center" wrapText="1"/>
    </xf>
    <xf numFmtId="0" fontId="101" fillId="9" borderId="0" xfId="0" applyFont="1" applyFill="1" applyAlignment="1">
      <alignment horizontal="center" vertical="center"/>
    </xf>
    <xf numFmtId="0" fontId="101" fillId="9" borderId="0" xfId="0" applyFont="1" applyFill="1" applyAlignment="1">
      <alignment horizontal="left" vertical="center"/>
    </xf>
    <xf numFmtId="0" fontId="101" fillId="9" borderId="0" xfId="0" applyFont="1" applyFill="1" applyAlignment="1">
      <alignment horizontal="left" vertical="center" wrapText="1"/>
    </xf>
    <xf numFmtId="0" fontId="34" fillId="5" borderId="14" xfId="0" applyFont="1" applyFill="1" applyBorder="1" applyAlignment="1">
      <alignment horizontal="left" vertical="center"/>
    </xf>
    <xf numFmtId="0" fontId="4" fillId="5" borderId="14" xfId="0" applyFont="1" applyFill="1" applyBorder="1" applyAlignment="1">
      <alignment horizontal="center"/>
    </xf>
    <xf numFmtId="0" fontId="102" fillId="5" borderId="14" xfId="0" applyFont="1" applyFill="1" applyBorder="1" applyAlignment="1">
      <alignment horizontal="left" vertical="center" wrapText="1"/>
    </xf>
    <xf numFmtId="0" fontId="34" fillId="5" borderId="14" xfId="0" applyFont="1" applyFill="1" applyBorder="1" applyAlignment="1">
      <alignment vertical="center" wrapText="1"/>
    </xf>
    <xf numFmtId="0" fontId="103" fillId="5" borderId="14" xfId="0" applyFont="1" applyFill="1" applyBorder="1" applyAlignment="1">
      <alignment vertical="center" wrapText="1"/>
    </xf>
    <xf numFmtId="170" fontId="34" fillId="5" borderId="14" xfId="0" applyNumberFormat="1" applyFont="1" applyFill="1" applyBorder="1" applyAlignment="1">
      <alignment horizontal="left" vertical="center"/>
    </xf>
    <xf numFmtId="170" fontId="34" fillId="5" borderId="14" xfId="0" applyNumberFormat="1" applyFont="1" applyFill="1" applyBorder="1" applyAlignment="1">
      <alignment horizontal="left" vertical="center" wrapText="1"/>
    </xf>
    <xf numFmtId="3" fontId="34" fillId="5" borderId="14" xfId="0" applyNumberFormat="1" applyFont="1" applyFill="1" applyBorder="1" applyAlignment="1">
      <alignment horizontal="left" vertical="center" wrapText="1"/>
    </xf>
    <xf numFmtId="0" fontId="34" fillId="5" borderId="14" xfId="0" applyFont="1" applyFill="1" applyBorder="1" applyAlignment="1">
      <alignment vertical="center"/>
    </xf>
    <xf numFmtId="0" fontId="104" fillId="5" borderId="14" xfId="0" applyFont="1" applyFill="1" applyBorder="1"/>
    <xf numFmtId="0" fontId="33" fillId="2" borderId="21" xfId="0" applyFont="1" applyFill="1" applyBorder="1" applyAlignment="1">
      <alignment horizontal="left" vertical="top"/>
    </xf>
    <xf numFmtId="1" fontId="41" fillId="2" borderId="21" xfId="0" applyNumberFormat="1" applyFont="1" applyFill="1" applyBorder="1" applyAlignment="1">
      <alignment horizontal="left" vertical="top"/>
    </xf>
    <xf numFmtId="1" fontId="41" fillId="2" borderId="49" xfId="0" applyNumberFormat="1" applyFont="1" applyFill="1" applyBorder="1" applyAlignment="1">
      <alignment horizontal="left" vertical="top" wrapText="1"/>
    </xf>
    <xf numFmtId="1" fontId="41" fillId="3" borderId="5" xfId="0" applyNumberFormat="1" applyFont="1" applyFill="1" applyBorder="1" applyAlignment="1">
      <alignment horizontal="left" vertical="top"/>
    </xf>
    <xf numFmtId="1" fontId="105" fillId="2" borderId="21" xfId="0" applyNumberFormat="1" applyFont="1" applyFill="1" applyBorder="1" applyAlignment="1">
      <alignment horizontal="left" vertical="top"/>
    </xf>
    <xf numFmtId="1" fontId="7" fillId="2" borderId="21" xfId="0" applyNumberFormat="1" applyFont="1" applyFill="1" applyBorder="1" applyAlignment="1">
      <alignment horizontal="left" vertical="top"/>
    </xf>
    <xf numFmtId="1" fontId="7" fillId="2" borderId="49" xfId="0" applyNumberFormat="1" applyFont="1" applyFill="1" applyBorder="1" applyAlignment="1">
      <alignment horizontal="left" vertical="top"/>
    </xf>
    <xf numFmtId="0" fontId="21" fillId="2" borderId="21" xfId="0" applyFont="1" applyFill="1" applyBorder="1" applyAlignment="1">
      <alignment horizontal="left" vertical="top"/>
    </xf>
    <xf numFmtId="0" fontId="22" fillId="2" borderId="21" xfId="0" applyFont="1" applyFill="1" applyBorder="1" applyAlignment="1">
      <alignment horizontal="left" vertical="top"/>
    </xf>
    <xf numFmtId="1" fontId="41" fillId="2" borderId="49" xfId="0" applyNumberFormat="1" applyFont="1" applyFill="1" applyBorder="1" applyAlignment="1">
      <alignment horizontal="left" vertical="top"/>
    </xf>
    <xf numFmtId="3" fontId="7" fillId="2" borderId="21" xfId="0" applyNumberFormat="1" applyFont="1" applyFill="1" applyBorder="1" applyAlignment="1">
      <alignment horizontal="left" vertical="top"/>
    </xf>
    <xf numFmtId="1" fontId="106" fillId="2" borderId="21" xfId="0" applyNumberFormat="1" applyFont="1" applyFill="1" applyBorder="1" applyAlignment="1">
      <alignment horizontal="left" vertical="top"/>
    </xf>
    <xf numFmtId="0" fontId="106" fillId="2" borderId="4" xfId="0" applyFont="1" applyFill="1" applyBorder="1" applyAlignment="1">
      <alignment horizontal="left" vertical="top"/>
    </xf>
    <xf numFmtId="0" fontId="62" fillId="2" borderId="4" xfId="0" applyFont="1" applyFill="1" applyBorder="1" applyAlignment="1">
      <alignment horizontal="left" vertical="top"/>
    </xf>
    <xf numFmtId="1" fontId="41" fillId="2" borderId="1" xfId="0" applyNumberFormat="1" applyFont="1" applyFill="1" applyBorder="1" applyAlignment="1">
      <alignment horizontal="left" vertical="top" wrapText="1"/>
    </xf>
    <xf numFmtId="1" fontId="7" fillId="2" borderId="4" xfId="0" applyNumberFormat="1" applyFont="1" applyFill="1" applyBorder="1" applyAlignment="1">
      <alignment horizontal="left" vertical="top"/>
    </xf>
    <xf numFmtId="1" fontId="7" fillId="2" borderId="1" xfId="0" applyNumberFormat="1" applyFont="1" applyFill="1" applyBorder="1" applyAlignment="1">
      <alignment horizontal="left" vertical="top"/>
    </xf>
    <xf numFmtId="0" fontId="22" fillId="2" borderId="4" xfId="0" applyFont="1" applyFill="1" applyBorder="1" applyAlignment="1">
      <alignment horizontal="left" vertical="top"/>
    </xf>
    <xf numFmtId="1" fontId="41" fillId="2" borderId="4" xfId="0" applyNumberFormat="1" applyFont="1" applyFill="1" applyBorder="1" applyAlignment="1">
      <alignment horizontal="left" vertical="top"/>
    </xf>
    <xf numFmtId="1" fontId="41" fillId="2" borderId="1" xfId="0" applyNumberFormat="1" applyFont="1" applyFill="1" applyBorder="1" applyAlignment="1">
      <alignment horizontal="left" vertical="top"/>
    </xf>
    <xf numFmtId="3" fontId="7" fillId="2" borderId="4" xfId="0" applyNumberFormat="1" applyFont="1" applyFill="1" applyBorder="1" applyAlignment="1">
      <alignment horizontal="left" vertical="top"/>
    </xf>
    <xf numFmtId="1" fontId="6" fillId="2" borderId="4" xfId="0" applyNumberFormat="1" applyFont="1" applyFill="1" applyBorder="1" applyAlignment="1">
      <alignment horizontal="left" vertical="top"/>
    </xf>
    <xf numFmtId="1" fontId="41" fillId="2" borderId="4" xfId="0" applyNumberFormat="1" applyFont="1" applyFill="1" applyBorder="1" applyAlignment="1">
      <alignment horizontal="left" vertical="top" wrapText="1"/>
    </xf>
    <xf numFmtId="0" fontId="31" fillId="9" borderId="43" xfId="0" applyFont="1" applyFill="1" applyBorder="1" applyAlignment="1">
      <alignment horizontal="center" vertical="center" wrapText="1"/>
    </xf>
    <xf numFmtId="1" fontId="31" fillId="9" borderId="43" xfId="0" applyNumberFormat="1" applyFont="1" applyFill="1" applyBorder="1" applyAlignment="1">
      <alignment horizontal="center" vertical="center" wrapText="1"/>
    </xf>
    <xf numFmtId="1" fontId="31" fillId="9" borderId="61" xfId="0" applyNumberFormat="1" applyFont="1" applyFill="1" applyBorder="1" applyAlignment="1">
      <alignment horizontal="center" vertical="center" wrapText="1"/>
    </xf>
    <xf numFmtId="1" fontId="31" fillId="3" borderId="5" xfId="0" applyNumberFormat="1" applyFont="1" applyFill="1" applyBorder="1" applyAlignment="1">
      <alignment horizontal="center" vertical="center" wrapText="1"/>
    </xf>
    <xf numFmtId="1" fontId="31" fillId="9" borderId="60" xfId="0" applyNumberFormat="1" applyFont="1" applyFill="1" applyBorder="1" applyAlignment="1">
      <alignment horizontal="center" vertical="center" wrapText="1"/>
    </xf>
    <xf numFmtId="0" fontId="31" fillId="9" borderId="60" xfId="0" applyFont="1" applyFill="1" applyBorder="1" applyAlignment="1">
      <alignment horizontal="center" vertical="center" wrapText="1"/>
    </xf>
    <xf numFmtId="3" fontId="31" fillId="9" borderId="43" xfId="0" applyNumberFormat="1" applyFont="1" applyFill="1" applyBorder="1" applyAlignment="1">
      <alignment horizontal="center" vertical="center" wrapText="1"/>
    </xf>
    <xf numFmtId="1" fontId="24" fillId="9" borderId="60" xfId="0" applyNumberFormat="1" applyFont="1" applyFill="1" applyBorder="1" applyAlignment="1">
      <alignment vertical="center"/>
    </xf>
    <xf numFmtId="1" fontId="107" fillId="9" borderId="43" xfId="0" applyNumberFormat="1" applyFont="1" applyFill="1" applyBorder="1" applyAlignment="1">
      <alignment horizontal="center" vertical="center" wrapText="1"/>
    </xf>
    <xf numFmtId="1" fontId="31" fillId="9" borderId="60" xfId="0" applyNumberFormat="1" applyFont="1" applyFill="1" applyBorder="1" applyAlignment="1">
      <alignment horizontal="center" vertical="center"/>
    </xf>
    <xf numFmtId="1" fontId="31" fillId="9" borderId="43" xfId="0" applyNumberFormat="1" applyFont="1" applyFill="1" applyBorder="1" applyAlignment="1">
      <alignment horizontal="center" vertical="center"/>
    </xf>
    <xf numFmtId="1" fontId="22" fillId="4" borderId="29" xfId="0" applyNumberFormat="1" applyFont="1" applyFill="1" applyBorder="1" applyAlignment="1">
      <alignment horizontal="center" vertical="center"/>
    </xf>
    <xf numFmtId="1" fontId="22" fillId="4" borderId="29" xfId="0" applyNumberFormat="1" applyFont="1" applyFill="1" applyBorder="1" applyAlignment="1">
      <alignment horizontal="center" vertical="center" wrapText="1"/>
    </xf>
    <xf numFmtId="1" fontId="22" fillId="3" borderId="80" xfId="0" applyNumberFormat="1" applyFont="1" applyFill="1" applyBorder="1" applyAlignment="1">
      <alignment horizontal="center" vertical="center"/>
    </xf>
    <xf numFmtId="1" fontId="31" fillId="4" borderId="29" xfId="0" applyNumberFormat="1" applyFont="1" applyFill="1" applyBorder="1" applyAlignment="1">
      <alignment horizontal="center"/>
    </xf>
    <xf numFmtId="1" fontId="39" fillId="4" borderId="29" xfId="0" applyNumberFormat="1" applyFont="1" applyFill="1" applyBorder="1"/>
    <xf numFmtId="1" fontId="24" fillId="4" borderId="29" xfId="0" applyNumberFormat="1" applyFont="1" applyFill="1" applyBorder="1"/>
    <xf numFmtId="4" fontId="31" fillId="4" borderId="29" xfId="0" applyNumberFormat="1" applyFont="1" applyFill="1" applyBorder="1" applyAlignment="1">
      <alignment horizontal="center"/>
    </xf>
    <xf numFmtId="4" fontId="24" fillId="4" borderId="29" xfId="0" applyNumberFormat="1" applyFont="1" applyFill="1" applyBorder="1"/>
    <xf numFmtId="1" fontId="31" fillId="3" borderId="80" xfId="0" applyNumberFormat="1" applyFont="1" applyFill="1" applyBorder="1" applyAlignment="1">
      <alignment horizontal="center" vertical="center" wrapText="1"/>
    </xf>
    <xf numFmtId="1" fontId="31" fillId="4" borderId="29" xfId="0" applyNumberFormat="1" applyFont="1" applyFill="1" applyBorder="1" applyAlignment="1">
      <alignment horizontal="center" vertical="center" wrapText="1"/>
    </xf>
    <xf numFmtId="1" fontId="22" fillId="3" borderId="81" xfId="0" applyNumberFormat="1" applyFont="1" applyFill="1" applyBorder="1" applyAlignment="1">
      <alignment horizontal="center" vertical="center"/>
    </xf>
    <xf numFmtId="1" fontId="31" fillId="4" borderId="29" xfId="0" applyNumberFormat="1" applyFont="1" applyFill="1" applyBorder="1" applyAlignment="1">
      <alignment horizontal="center" wrapText="1"/>
    </xf>
    <xf numFmtId="1" fontId="31" fillId="10" borderId="29" xfId="0" applyNumberFormat="1" applyFont="1" applyFill="1" applyBorder="1" applyAlignment="1">
      <alignment horizontal="center"/>
    </xf>
    <xf numFmtId="1" fontId="24" fillId="10" borderId="29" xfId="0" applyNumberFormat="1" applyFont="1" applyFill="1" applyBorder="1"/>
    <xf numFmtId="1" fontId="39" fillId="10" borderId="29" xfId="0" applyNumberFormat="1" applyFont="1" applyFill="1" applyBorder="1"/>
    <xf numFmtId="0" fontId="44" fillId="5" borderId="11" xfId="0" applyFont="1" applyFill="1" applyBorder="1" applyAlignment="1">
      <alignment horizontal="center" vertical="center"/>
    </xf>
    <xf numFmtId="1" fontId="44" fillId="11" borderId="106" xfId="0" applyNumberFormat="1" applyFont="1" applyFill="1" applyBorder="1" applyAlignment="1">
      <alignment horizontal="center" vertical="center"/>
    </xf>
    <xf numFmtId="1" fontId="44" fillId="11" borderId="107" xfId="0" applyNumberFormat="1" applyFont="1" applyFill="1" applyBorder="1" applyAlignment="1">
      <alignment horizontal="center" vertical="center" wrapText="1"/>
    </xf>
    <xf numFmtId="1" fontId="44" fillId="3" borderId="5" xfId="0" applyNumberFormat="1" applyFont="1" applyFill="1" applyBorder="1" applyAlignment="1">
      <alignment horizontal="center" vertical="center"/>
    </xf>
    <xf numFmtId="1" fontId="24" fillId="5" borderId="13" xfId="0" applyNumberFormat="1" applyFont="1" applyFill="1" applyBorder="1"/>
    <xf numFmtId="1" fontId="24" fillId="5" borderId="11" xfId="0" applyNumberFormat="1" applyFont="1" applyFill="1" applyBorder="1"/>
    <xf numFmtId="1" fontId="24" fillId="11" borderId="106" xfId="0" applyNumberFormat="1" applyFont="1" applyFill="1" applyBorder="1" applyAlignment="1">
      <alignment horizontal="center"/>
    </xf>
    <xf numFmtId="1" fontId="44" fillId="3" borderId="81" xfId="0" applyNumberFormat="1" applyFont="1" applyFill="1" applyBorder="1" applyAlignment="1">
      <alignment horizontal="center" vertical="center"/>
    </xf>
    <xf numFmtId="1" fontId="24" fillId="5" borderId="10" xfId="0" applyNumberFormat="1" applyFont="1" applyFill="1" applyBorder="1"/>
    <xf numFmtId="1" fontId="24" fillId="11" borderId="106" xfId="0" applyNumberFormat="1" applyFont="1" applyFill="1" applyBorder="1"/>
    <xf numFmtId="4" fontId="24" fillId="5" borderId="13" xfId="0" applyNumberFormat="1" applyFont="1" applyFill="1" applyBorder="1"/>
    <xf numFmtId="4" fontId="24" fillId="5" borderId="11" xfId="0" applyNumberFormat="1" applyFont="1" applyFill="1" applyBorder="1" applyAlignment="1">
      <alignment horizontal="center"/>
    </xf>
    <xf numFmtId="4" fontId="24" fillId="11" borderId="106" xfId="0" applyNumberFormat="1" applyFont="1" applyFill="1" applyBorder="1" applyAlignment="1">
      <alignment horizontal="center"/>
    </xf>
    <xf numFmtId="0" fontId="36" fillId="5" borderId="11" xfId="0" applyFont="1" applyFill="1" applyBorder="1" applyAlignment="1">
      <alignment horizontal="center"/>
    </xf>
    <xf numFmtId="1" fontId="34" fillId="5" borderId="11" xfId="0" applyNumberFormat="1" applyFont="1" applyFill="1" applyBorder="1"/>
    <xf numFmtId="1" fontId="24" fillId="5" borderId="66" xfId="0" applyNumberFormat="1" applyFont="1" applyFill="1" applyBorder="1" applyAlignment="1">
      <alignment horizontal="center"/>
    </xf>
    <xf numFmtId="1" fontId="24" fillId="5" borderId="75" xfId="0" applyNumberFormat="1" applyFont="1" applyFill="1" applyBorder="1" applyAlignment="1">
      <alignment horizontal="center"/>
    </xf>
    <xf numFmtId="1" fontId="24" fillId="11" borderId="112" xfId="0" applyNumberFormat="1" applyFont="1" applyFill="1" applyBorder="1" applyAlignment="1">
      <alignment horizontal="center"/>
    </xf>
    <xf numFmtId="0" fontId="44" fillId="5" borderId="15" xfId="0" applyFont="1" applyFill="1" applyBorder="1" applyAlignment="1">
      <alignment horizontal="center" vertical="center"/>
    </xf>
    <xf numFmtId="1" fontId="44" fillId="11" borderId="113" xfId="0" applyNumberFormat="1" applyFont="1" applyFill="1" applyBorder="1" applyAlignment="1">
      <alignment horizontal="center" vertical="center"/>
    </xf>
    <xf numFmtId="1" fontId="44" fillId="11" borderId="114" xfId="0" applyNumberFormat="1" applyFont="1" applyFill="1" applyBorder="1" applyAlignment="1">
      <alignment horizontal="center" vertical="center" wrapText="1"/>
    </xf>
    <xf numFmtId="1" fontId="24" fillId="5" borderId="17" xfId="0" applyNumberFormat="1" applyFont="1" applyFill="1" applyBorder="1"/>
    <xf numFmtId="1" fontId="24" fillId="5" borderId="15" xfId="0" applyNumberFormat="1" applyFont="1" applyFill="1" applyBorder="1"/>
    <xf numFmtId="1" fontId="24" fillId="11" borderId="113" xfId="0" applyNumberFormat="1" applyFont="1" applyFill="1" applyBorder="1" applyAlignment="1">
      <alignment horizontal="center"/>
    </xf>
    <xf numFmtId="1" fontId="24" fillId="5" borderId="18" xfId="0" applyNumberFormat="1" applyFont="1" applyFill="1" applyBorder="1"/>
    <xf numFmtId="1" fontId="24" fillId="5" borderId="46" xfId="0" applyNumberFormat="1" applyFont="1" applyFill="1" applyBorder="1"/>
    <xf numFmtId="4" fontId="24" fillId="5" borderId="17" xfId="0" applyNumberFormat="1" applyFont="1" applyFill="1" applyBorder="1"/>
    <xf numFmtId="4" fontId="24" fillId="5" borderId="15" xfId="0" applyNumberFormat="1" applyFont="1" applyFill="1" applyBorder="1" applyAlignment="1">
      <alignment horizontal="center"/>
    </xf>
    <xf numFmtId="4" fontId="24" fillId="11" borderId="113" xfId="0" applyNumberFormat="1" applyFont="1" applyFill="1" applyBorder="1" applyAlignment="1">
      <alignment horizontal="center"/>
    </xf>
    <xf numFmtId="0" fontId="36" fillId="5" borderId="15" xfId="0" applyFont="1" applyFill="1" applyBorder="1" applyAlignment="1">
      <alignment horizontal="center"/>
    </xf>
    <xf numFmtId="1" fontId="24" fillId="5" borderId="47" xfId="0" applyNumberFormat="1" applyFont="1" applyFill="1" applyBorder="1"/>
    <xf numFmtId="1" fontId="34" fillId="5" borderId="46" xfId="0" applyNumberFormat="1" applyFont="1" applyFill="1" applyBorder="1"/>
    <xf numFmtId="1" fontId="24" fillId="11" borderId="117" xfId="0" applyNumberFormat="1" applyFont="1" applyFill="1" applyBorder="1" applyAlignment="1">
      <alignment horizontal="center"/>
    </xf>
    <xf numFmtId="1" fontId="44" fillId="3" borderId="80" xfId="0" applyNumberFormat="1" applyFont="1" applyFill="1" applyBorder="1" applyAlignment="1">
      <alignment horizontal="center" vertical="center"/>
    </xf>
    <xf numFmtId="0" fontId="24" fillId="5" borderId="15" xfId="0" applyFont="1" applyFill="1" applyBorder="1"/>
    <xf numFmtId="3" fontId="24" fillId="4" borderId="9" xfId="0" applyNumberFormat="1" applyFont="1" applyFill="1" applyBorder="1"/>
    <xf numFmtId="1" fontId="24" fillId="4" borderId="9" xfId="0" applyNumberFormat="1" applyFont="1" applyFill="1" applyBorder="1"/>
    <xf numFmtId="1" fontId="24" fillId="3" borderId="5" xfId="0" applyNumberFormat="1" applyFont="1" applyFill="1" applyBorder="1"/>
    <xf numFmtId="1" fontId="24" fillId="11" borderId="113" xfId="0" applyNumberFormat="1" applyFont="1" applyFill="1" applyBorder="1" applyAlignment="1">
      <alignment horizontal="center" vertical="center"/>
    </xf>
    <xf numFmtId="1" fontId="24" fillId="11" borderId="114" xfId="0" applyNumberFormat="1" applyFont="1" applyFill="1" applyBorder="1" applyAlignment="1">
      <alignment horizontal="center" vertical="center" wrapText="1"/>
    </xf>
    <xf numFmtId="1" fontId="24" fillId="3" borderId="5" xfId="0" applyNumberFormat="1" applyFont="1" applyFill="1" applyBorder="1" applyAlignment="1">
      <alignment horizontal="center" vertical="center"/>
    </xf>
    <xf numFmtId="1" fontId="24" fillId="3" borderId="81" xfId="0" applyNumberFormat="1" applyFont="1" applyFill="1" applyBorder="1" applyAlignment="1">
      <alignment horizontal="center" vertical="center"/>
    </xf>
    <xf numFmtId="3" fontId="24" fillId="5" borderId="10" xfId="0" applyNumberFormat="1" applyFont="1" applyFill="1" applyBorder="1"/>
    <xf numFmtId="1" fontId="34" fillId="5" borderId="47" xfId="0" applyNumberFormat="1" applyFont="1" applyFill="1" applyBorder="1" applyAlignment="1">
      <alignment horizontal="center"/>
    </xf>
    <xf numFmtId="1" fontId="34" fillId="5" borderId="46" xfId="0" applyNumberFormat="1" applyFont="1" applyFill="1" applyBorder="1" applyAlignment="1">
      <alignment horizontal="center"/>
    </xf>
    <xf numFmtId="3" fontId="24" fillId="5" borderId="18" xfId="0" applyNumberFormat="1" applyFont="1" applyFill="1" applyBorder="1"/>
    <xf numFmtId="1" fontId="24" fillId="3" borderId="80" xfId="0" applyNumberFormat="1" applyFont="1" applyFill="1" applyBorder="1" applyAlignment="1">
      <alignment horizontal="center" vertical="center"/>
    </xf>
    <xf numFmtId="3" fontId="24" fillId="5" borderId="14" xfId="0" applyNumberFormat="1" applyFont="1" applyFill="1" applyBorder="1"/>
    <xf numFmtId="4" fontId="24" fillId="5" borderId="46" xfId="0" applyNumberFormat="1" applyFont="1" applyFill="1" applyBorder="1" applyAlignment="1">
      <alignment horizontal="center"/>
    </xf>
    <xf numFmtId="1" fontId="24" fillId="11" borderId="113" xfId="0" applyNumberFormat="1" applyFont="1" applyFill="1" applyBorder="1"/>
    <xf numFmtId="4" fontId="27" fillId="5" borderId="11" xfId="0" applyNumberFormat="1" applyFont="1" applyFill="1" applyBorder="1" applyAlignment="1">
      <alignment horizontal="center"/>
    </xf>
    <xf numFmtId="4" fontId="24" fillId="5" borderId="17" xfId="0" applyNumberFormat="1" applyFont="1" applyFill="1" applyBorder="1" applyAlignment="1">
      <alignment horizontal="center"/>
    </xf>
    <xf numFmtId="4" fontId="24" fillId="4" borderId="29" xfId="0" applyNumberFormat="1" applyFont="1" applyFill="1" applyBorder="1" applyAlignment="1">
      <alignment horizontal="center"/>
    </xf>
    <xf numFmtId="1" fontId="24" fillId="5" borderId="15" xfId="0" applyNumberFormat="1" applyFont="1" applyFill="1" applyBorder="1" applyAlignment="1">
      <alignment horizontal="center"/>
    </xf>
    <xf numFmtId="1" fontId="24" fillId="5" borderId="47" xfId="0" applyNumberFormat="1" applyFont="1" applyFill="1" applyBorder="1" applyAlignment="1">
      <alignment horizontal="center"/>
    </xf>
    <xf numFmtId="1" fontId="24" fillId="5" borderId="46" xfId="0" applyNumberFormat="1" applyFont="1" applyFill="1" applyBorder="1" applyAlignment="1">
      <alignment horizontal="center"/>
    </xf>
    <xf numFmtId="0" fontId="44" fillId="5" borderId="46" xfId="0" applyFont="1" applyFill="1" applyBorder="1" applyAlignment="1">
      <alignment horizontal="center" vertical="center"/>
    </xf>
    <xf numFmtId="1" fontId="44" fillId="11" borderId="117" xfId="0" applyNumberFormat="1" applyFont="1" applyFill="1" applyBorder="1" applyAlignment="1">
      <alignment horizontal="center" vertical="center"/>
    </xf>
    <xf numFmtId="1" fontId="44" fillId="11" borderId="118" xfId="0" applyNumberFormat="1" applyFont="1" applyFill="1" applyBorder="1" applyAlignment="1">
      <alignment horizontal="center" vertical="center" wrapText="1"/>
    </xf>
    <xf numFmtId="1" fontId="22" fillId="11" borderId="113" xfId="0" applyNumberFormat="1" applyFont="1" applyFill="1" applyBorder="1" applyAlignment="1">
      <alignment horizontal="center" vertical="center"/>
    </xf>
    <xf numFmtId="1" fontId="22" fillId="3" borderId="5" xfId="0" applyNumberFormat="1" applyFont="1" applyFill="1" applyBorder="1" applyAlignment="1">
      <alignment horizontal="center" vertical="center"/>
    </xf>
    <xf numFmtId="1" fontId="24" fillId="5" borderId="15" xfId="0" applyNumberFormat="1" applyFont="1" applyFill="1" applyBorder="1" applyAlignment="1">
      <alignment horizontal="center" wrapText="1"/>
    </xf>
    <xf numFmtId="1" fontId="24" fillId="5" borderId="46" xfId="0" applyNumberFormat="1" applyFont="1" applyFill="1" applyBorder="1" applyAlignment="1">
      <alignment horizontal="center" wrapText="1"/>
    </xf>
    <xf numFmtId="0" fontId="34" fillId="5" borderId="17" xfId="0" applyFont="1" applyFill="1" applyBorder="1" applyAlignment="1">
      <alignment horizontal="center"/>
    </xf>
    <xf numFmtId="0" fontId="24" fillId="5" borderId="15" xfId="0" applyFont="1" applyFill="1" applyBorder="1" applyAlignment="1">
      <alignment horizontal="center"/>
    </xf>
    <xf numFmtId="1" fontId="31" fillId="10" borderId="29" xfId="0" applyNumberFormat="1" applyFont="1" applyFill="1" applyBorder="1" applyAlignment="1">
      <alignment horizontal="center" wrapText="1"/>
    </xf>
    <xf numFmtId="3" fontId="24" fillId="11" borderId="106" xfId="0" applyNumberFormat="1" applyFont="1" applyFill="1" applyBorder="1"/>
    <xf numFmtId="4" fontId="24" fillId="5" borderId="47" xfId="0" applyNumberFormat="1" applyFont="1" applyFill="1" applyBorder="1"/>
    <xf numFmtId="4" fontId="24" fillId="11" borderId="117" xfId="0" applyNumberFormat="1" applyFont="1" applyFill="1" applyBorder="1" applyAlignment="1">
      <alignment horizontal="center"/>
    </xf>
    <xf numFmtId="4" fontId="24" fillId="5" borderId="15" xfId="0" applyNumberFormat="1" applyFont="1" applyFill="1" applyBorder="1"/>
    <xf numFmtId="1" fontId="44" fillId="3" borderId="79" xfId="0" applyNumberFormat="1" applyFont="1" applyFill="1" applyBorder="1" applyAlignment="1">
      <alignment horizontal="center" vertical="center"/>
    </xf>
    <xf numFmtId="3" fontId="24" fillId="11" borderId="113" xfId="0" applyNumberFormat="1" applyFont="1" applyFill="1" applyBorder="1"/>
    <xf numFmtId="0" fontId="24" fillId="5" borderId="13" xfId="0" applyFont="1" applyFill="1" applyBorder="1"/>
    <xf numFmtId="0" fontId="24" fillId="5" borderId="11" xfId="0" applyFont="1" applyFill="1" applyBorder="1"/>
    <xf numFmtId="0" fontId="24" fillId="11" borderId="106" xfId="0" applyFont="1" applyFill="1" applyBorder="1" applyAlignment="1">
      <alignment horizontal="center"/>
    </xf>
    <xf numFmtId="1" fontId="24" fillId="11" borderId="112" xfId="0" applyNumberFormat="1" applyFont="1" applyFill="1" applyBorder="1" applyAlignment="1">
      <alignment horizontal="center" wrapText="1"/>
    </xf>
    <xf numFmtId="1" fontId="34" fillId="5" borderId="17" xfId="0" applyNumberFormat="1" applyFont="1" applyFill="1" applyBorder="1" applyAlignment="1">
      <alignment horizontal="center"/>
    </xf>
    <xf numFmtId="1" fontId="34" fillId="11" borderId="113" xfId="0" applyNumberFormat="1" applyFont="1" applyFill="1" applyBorder="1" applyAlignment="1">
      <alignment horizontal="center"/>
    </xf>
    <xf numFmtId="1" fontId="34" fillId="11" borderId="117" xfId="0" applyNumberFormat="1" applyFont="1" applyFill="1" applyBorder="1" applyAlignment="1">
      <alignment horizontal="center"/>
    </xf>
    <xf numFmtId="1" fontId="24" fillId="3" borderId="24" xfId="0" applyNumberFormat="1" applyFont="1" applyFill="1" applyBorder="1"/>
    <xf numFmtId="1" fontId="36" fillId="5" borderId="75" xfId="0" applyNumberFormat="1" applyFont="1" applyFill="1" applyBorder="1" applyAlignment="1">
      <alignment wrapText="1"/>
    </xf>
    <xf numFmtId="0" fontId="24" fillId="3" borderId="81" xfId="0" applyFont="1" applyFill="1" applyBorder="1"/>
    <xf numFmtId="0" fontId="24" fillId="5" borderId="17" xfId="0" applyFont="1" applyFill="1" applyBorder="1"/>
    <xf numFmtId="0" fontId="24" fillId="11" borderId="113" xfId="0" applyFont="1" applyFill="1" applyBorder="1"/>
    <xf numFmtId="4" fontId="24" fillId="11" borderId="117" xfId="0" applyNumberFormat="1" applyFont="1" applyFill="1" applyBorder="1"/>
    <xf numFmtId="1" fontId="24" fillId="5" borderId="11" xfId="0" applyNumberFormat="1" applyFont="1" applyFill="1" applyBorder="1" applyAlignment="1">
      <alignment horizontal="center"/>
    </xf>
    <xf numFmtId="1" fontId="24" fillId="11" borderId="117" xfId="0" applyNumberFormat="1" applyFont="1" applyFill="1" applyBorder="1"/>
    <xf numFmtId="0" fontId="24" fillId="11" borderId="113" xfId="0" applyFont="1" applyFill="1" applyBorder="1" applyAlignment="1">
      <alignment horizontal="center"/>
    </xf>
    <xf numFmtId="0" fontId="44" fillId="11" borderId="114" xfId="0" applyFont="1" applyFill="1" applyBorder="1" applyAlignment="1">
      <alignment horizontal="center" vertical="center" wrapText="1"/>
    </xf>
    <xf numFmtId="0" fontId="44" fillId="3" borderId="5" xfId="0" applyFont="1" applyFill="1" applyBorder="1" applyAlignment="1">
      <alignment horizontal="center" vertical="center"/>
    </xf>
    <xf numFmtId="0" fontId="44" fillId="3" borderId="81" xfId="0" applyFont="1" applyFill="1" applyBorder="1" applyAlignment="1">
      <alignment horizontal="center" vertical="center"/>
    </xf>
    <xf numFmtId="0" fontId="44" fillId="11" borderId="113" xfId="0" applyFont="1" applyFill="1" applyBorder="1" applyAlignment="1">
      <alignment horizontal="center" vertical="center"/>
    </xf>
    <xf numFmtId="0" fontId="34" fillId="5" borderId="11" xfId="0" applyFont="1" applyFill="1" applyBorder="1"/>
    <xf numFmtId="0" fontId="44" fillId="11" borderId="118" xfId="0" applyFont="1" applyFill="1" applyBorder="1" applyAlignment="1">
      <alignment horizontal="center" vertical="center" wrapText="1"/>
    </xf>
    <xf numFmtId="3" fontId="24" fillId="11" borderId="117" xfId="0" applyNumberFormat="1" applyFont="1" applyFill="1" applyBorder="1"/>
    <xf numFmtId="0" fontId="44" fillId="3" borderId="80" xfId="0" applyFont="1" applyFill="1" applyBorder="1" applyAlignment="1">
      <alignment horizontal="center" vertical="center"/>
    </xf>
    <xf numFmtId="1" fontId="24" fillId="3" borderId="5" xfId="0" applyNumberFormat="1" applyFont="1" applyFill="1" applyBorder="1" applyAlignment="1">
      <alignment horizontal="center"/>
    </xf>
    <xf numFmtId="3" fontId="24" fillId="11" borderId="106" xfId="0" applyNumberFormat="1" applyFont="1" applyFill="1" applyBorder="1" applyAlignment="1">
      <alignment horizontal="center"/>
    </xf>
    <xf numFmtId="3" fontId="24" fillId="11" borderId="113" xfId="0" applyNumberFormat="1" applyFont="1" applyFill="1" applyBorder="1" applyAlignment="1">
      <alignment horizontal="center"/>
    </xf>
    <xf numFmtId="3" fontId="45" fillId="5" borderId="14" xfId="0" applyNumberFormat="1" applyFont="1" applyFill="1" applyBorder="1" applyAlignment="1">
      <alignment horizontal="center" vertical="center"/>
    </xf>
    <xf numFmtId="3" fontId="45" fillId="5" borderId="15" xfId="0" applyNumberFormat="1" applyFont="1" applyFill="1" applyBorder="1" applyAlignment="1">
      <alignment horizontal="center" vertical="center"/>
    </xf>
    <xf numFmtId="1" fontId="45" fillId="11" borderId="113" xfId="0" applyNumberFormat="1" applyFont="1" applyFill="1" applyBorder="1" applyAlignment="1">
      <alignment horizontal="center" vertical="center"/>
    </xf>
    <xf numFmtId="1" fontId="24" fillId="4" borderId="26" xfId="0" applyNumberFormat="1" applyFont="1" applyFill="1" applyBorder="1"/>
    <xf numFmtId="3" fontId="24" fillId="11" borderId="117" xfId="0" applyNumberFormat="1" applyFont="1" applyFill="1" applyBorder="1" applyAlignment="1">
      <alignment horizontal="center"/>
    </xf>
    <xf numFmtId="3" fontId="36" fillId="11" borderId="113" xfId="0" applyNumberFormat="1" applyFont="1" applyFill="1" applyBorder="1" applyAlignment="1">
      <alignment horizontal="center" vertical="center"/>
    </xf>
    <xf numFmtId="1" fontId="24" fillId="5" borderId="66" xfId="0" applyNumberFormat="1" applyFont="1" applyFill="1" applyBorder="1"/>
    <xf numFmtId="1" fontId="24" fillId="5" borderId="75" xfId="0" applyNumberFormat="1" applyFont="1" applyFill="1" applyBorder="1"/>
    <xf numFmtId="3" fontId="24" fillId="11" borderId="112" xfId="0" applyNumberFormat="1" applyFont="1" applyFill="1" applyBorder="1" applyAlignment="1">
      <alignment horizontal="center"/>
    </xf>
    <xf numFmtId="0" fontId="36" fillId="5" borderId="46" xfId="0" applyFont="1" applyFill="1" applyBorder="1" applyAlignment="1">
      <alignment horizontal="center"/>
    </xf>
    <xf numFmtId="1" fontId="24" fillId="5" borderId="14" xfId="0" applyNumberFormat="1" applyFont="1" applyFill="1" applyBorder="1"/>
    <xf numFmtId="4" fontId="24" fillId="5" borderId="13" xfId="0" applyNumberFormat="1" applyFont="1" applyFill="1" applyBorder="1" applyAlignment="1">
      <alignment horizontal="center"/>
    </xf>
    <xf numFmtId="4" fontId="24" fillId="11" borderId="106" xfId="0" applyNumberFormat="1" applyFont="1" applyFill="1" applyBorder="1"/>
    <xf numFmtId="4" fontId="24" fillId="11" borderId="113" xfId="0" applyNumberFormat="1" applyFont="1" applyFill="1" applyBorder="1"/>
    <xf numFmtId="3" fontId="36" fillId="11" borderId="117" xfId="0" applyNumberFormat="1" applyFont="1" applyFill="1" applyBorder="1" applyAlignment="1">
      <alignment horizontal="center" vertical="center"/>
    </xf>
    <xf numFmtId="1" fontId="44" fillId="4" borderId="9" xfId="0" applyNumberFormat="1" applyFont="1" applyFill="1" applyBorder="1" applyAlignment="1">
      <alignment horizontal="center" vertical="center"/>
    </xf>
    <xf numFmtId="0" fontId="36" fillId="5" borderId="11" xfId="0" applyFont="1" applyFill="1" applyBorder="1" applyAlignment="1">
      <alignment horizontal="center" vertical="center" wrapText="1"/>
    </xf>
    <xf numFmtId="3" fontId="36" fillId="11" borderId="106" xfId="0" applyNumberFormat="1" applyFont="1" applyFill="1" applyBorder="1" applyAlignment="1">
      <alignment horizontal="center" vertical="center"/>
    </xf>
    <xf numFmtId="0" fontId="108" fillId="5" borderId="15" xfId="0" applyFont="1" applyFill="1" applyBorder="1" applyAlignment="1">
      <alignment horizontal="center" vertical="center"/>
    </xf>
    <xf numFmtId="1" fontId="44" fillId="4" borderId="29" xfId="0" applyNumberFormat="1" applyFont="1" applyFill="1" applyBorder="1" applyAlignment="1">
      <alignment horizontal="center" vertical="center"/>
    </xf>
    <xf numFmtId="1" fontId="24" fillId="5" borderId="13" xfId="0" applyNumberFormat="1" applyFont="1" applyFill="1" applyBorder="1" applyAlignment="1">
      <alignment wrapText="1"/>
    </xf>
    <xf numFmtId="1" fontId="34" fillId="5" borderId="11" xfId="0" applyNumberFormat="1" applyFont="1" applyFill="1" applyBorder="1" applyAlignment="1">
      <alignment wrapText="1"/>
    </xf>
    <xf numFmtId="1" fontId="24" fillId="11" borderId="106" xfId="0" applyNumberFormat="1" applyFont="1" applyFill="1" applyBorder="1" applyAlignment="1">
      <alignment horizontal="center" wrapText="1"/>
    </xf>
    <xf numFmtId="3" fontId="24" fillId="11" borderId="106" xfId="0" applyNumberFormat="1" applyFont="1" applyFill="1" applyBorder="1" applyAlignment="1">
      <alignment horizontal="center" wrapText="1"/>
    </xf>
    <xf numFmtId="0" fontId="36" fillId="5" borderId="11" xfId="0" applyFont="1" applyFill="1" applyBorder="1" applyAlignment="1">
      <alignment horizontal="center" vertical="center"/>
    </xf>
    <xf numFmtId="1" fontId="44" fillId="11" borderId="112" xfId="0" applyNumberFormat="1" applyFont="1" applyFill="1" applyBorder="1" applyAlignment="1">
      <alignment horizontal="center" vertical="center"/>
    </xf>
    <xf numFmtId="1" fontId="24" fillId="11" borderId="113" xfId="0" applyNumberFormat="1" applyFont="1" applyFill="1" applyBorder="1" applyAlignment="1">
      <alignment horizontal="center" wrapText="1"/>
    </xf>
    <xf numFmtId="3" fontId="24" fillId="11" borderId="113" xfId="0" applyNumberFormat="1" applyFont="1" applyFill="1" applyBorder="1" applyAlignment="1">
      <alignment horizontal="center" wrapText="1"/>
    </xf>
    <xf numFmtId="0" fontId="36" fillId="5" borderId="15" xfId="0" applyFont="1" applyFill="1" applyBorder="1" applyAlignment="1">
      <alignment horizontal="center" vertical="center"/>
    </xf>
    <xf numFmtId="1" fontId="34" fillId="5" borderId="15" xfId="0" applyNumberFormat="1" applyFont="1" applyFill="1" applyBorder="1" applyAlignment="1">
      <alignment wrapText="1"/>
    </xf>
    <xf numFmtId="1" fontId="31" fillId="4" borderId="9" xfId="0" applyNumberFormat="1" applyFont="1" applyFill="1" applyBorder="1" applyAlignment="1">
      <alignment horizontal="center"/>
    </xf>
    <xf numFmtId="3" fontId="24" fillId="4" borderId="29" xfId="0" applyNumberFormat="1" applyFont="1" applyFill="1" applyBorder="1" applyAlignment="1">
      <alignment horizontal="center"/>
    </xf>
    <xf numFmtId="1" fontId="34" fillId="5" borderId="46" xfId="0" applyNumberFormat="1" applyFont="1" applyFill="1" applyBorder="1" applyAlignment="1">
      <alignment wrapText="1"/>
    </xf>
    <xf numFmtId="1" fontId="24" fillId="11" borderId="117" xfId="0" applyNumberFormat="1" applyFont="1" applyFill="1" applyBorder="1" applyAlignment="1">
      <alignment horizontal="center" wrapText="1"/>
    </xf>
    <xf numFmtId="3" fontId="24" fillId="11" borderId="117" xfId="0" applyNumberFormat="1" applyFont="1" applyFill="1" applyBorder="1" applyAlignment="1">
      <alignment horizontal="center" wrapText="1"/>
    </xf>
    <xf numFmtId="1" fontId="27" fillId="5" borderId="13" xfId="0" applyNumberFormat="1" applyFont="1" applyFill="1" applyBorder="1" applyAlignment="1">
      <alignment horizontal="center"/>
    </xf>
    <xf numFmtId="0" fontId="44" fillId="5" borderId="75" xfId="0" applyFont="1" applyFill="1" applyBorder="1" applyAlignment="1">
      <alignment horizontal="center" vertical="center"/>
    </xf>
    <xf numFmtId="1" fontId="44" fillId="11" borderId="108" xfId="0" applyNumberFormat="1" applyFont="1" applyFill="1" applyBorder="1" applyAlignment="1">
      <alignment horizontal="center" vertical="center" wrapText="1"/>
    </xf>
    <xf numFmtId="1" fontId="39" fillId="10" borderId="9" xfId="0" applyNumberFormat="1" applyFont="1" applyFill="1" applyBorder="1"/>
    <xf numFmtId="1" fontId="22" fillId="3" borderId="79" xfId="0" applyNumberFormat="1" applyFont="1" applyFill="1" applyBorder="1" applyAlignment="1">
      <alignment horizontal="center" vertical="center"/>
    </xf>
    <xf numFmtId="1" fontId="24" fillId="5" borderId="17" xfId="0" applyNumberFormat="1" applyFont="1" applyFill="1" applyBorder="1" applyAlignment="1">
      <alignment horizontal="center"/>
    </xf>
    <xf numFmtId="1" fontId="24" fillId="5" borderId="66" xfId="0" applyNumberFormat="1" applyFont="1" applyFill="1" applyBorder="1" applyAlignment="1">
      <alignment wrapText="1"/>
    </xf>
    <xf numFmtId="1" fontId="30" fillId="5" borderId="75" xfId="0" applyNumberFormat="1" applyFont="1" applyFill="1" applyBorder="1" applyAlignment="1">
      <alignment horizontal="center" wrapText="1"/>
    </xf>
    <xf numFmtId="1" fontId="34" fillId="11" borderId="106" xfId="0" applyNumberFormat="1" applyFont="1" applyFill="1" applyBorder="1" applyAlignment="1">
      <alignment horizontal="center"/>
    </xf>
    <xf numFmtId="0" fontId="34" fillId="5" borderId="15" xfId="0" applyFont="1" applyFill="1" applyBorder="1" applyAlignment="1">
      <alignment horizontal="center"/>
    </xf>
    <xf numFmtId="3" fontId="24" fillId="3" borderId="5" xfId="0" applyNumberFormat="1" applyFont="1" applyFill="1" applyBorder="1"/>
    <xf numFmtId="3" fontId="31" fillId="4" borderId="29" xfId="0" applyNumberFormat="1" applyFont="1" applyFill="1" applyBorder="1" applyAlignment="1">
      <alignment horizontal="center"/>
    </xf>
    <xf numFmtId="1" fontId="24" fillId="10" borderId="9" xfId="0" applyNumberFormat="1" applyFont="1" applyFill="1" applyBorder="1"/>
    <xf numFmtId="0" fontId="22" fillId="4" borderId="26" xfId="0" applyFont="1" applyFill="1" applyBorder="1"/>
    <xf numFmtId="0" fontId="44" fillId="3" borderId="24" xfId="0" applyFont="1" applyFill="1" applyBorder="1" applyAlignment="1">
      <alignment horizontal="center" vertical="center"/>
    </xf>
    <xf numFmtId="1" fontId="44" fillId="3" borderId="5" xfId="0" applyNumberFormat="1" applyFont="1" applyFill="1" applyBorder="1" applyAlignment="1">
      <alignment horizontal="center" vertical="center" wrapText="1"/>
    </xf>
    <xf numFmtId="1" fontId="24" fillId="5" borderId="14" xfId="0" applyNumberFormat="1" applyFont="1" applyFill="1" applyBorder="1" applyAlignment="1">
      <alignment wrapText="1"/>
    </xf>
    <xf numFmtId="0" fontId="36" fillId="11" borderId="113" xfId="0" applyFont="1" applyFill="1" applyBorder="1" applyAlignment="1">
      <alignment horizontal="center" vertical="center"/>
    </xf>
    <xf numFmtId="1" fontId="31" fillId="10" borderId="9" xfId="0" applyNumberFormat="1" applyFont="1" applyFill="1" applyBorder="1" applyAlignment="1">
      <alignment horizontal="center"/>
    </xf>
    <xf numFmtId="1" fontId="31" fillId="5" borderId="17" xfId="0" applyNumberFormat="1" applyFont="1" applyFill="1" applyBorder="1" applyAlignment="1">
      <alignment horizontal="center"/>
    </xf>
    <xf numFmtId="1" fontId="24" fillId="5" borderId="15" xfId="0" applyNumberFormat="1" applyFont="1" applyFill="1" applyBorder="1" applyAlignment="1">
      <alignment wrapText="1"/>
    </xf>
    <xf numFmtId="1" fontId="31" fillId="10" borderId="29" xfId="0" applyNumberFormat="1" applyFont="1" applyFill="1" applyBorder="1"/>
    <xf numFmtId="1" fontId="7" fillId="3" borderId="5" xfId="0" applyNumberFormat="1" applyFont="1" applyFill="1" applyBorder="1"/>
    <xf numFmtId="0" fontId="48" fillId="3" borderId="5" xfId="0" applyFont="1" applyFill="1" applyBorder="1" applyAlignment="1">
      <alignment horizontal="center" vertical="center"/>
    </xf>
    <xf numFmtId="1" fontId="48" fillId="3" borderId="5" xfId="0" applyNumberFormat="1" applyFont="1" applyFill="1" applyBorder="1" applyAlignment="1">
      <alignment horizontal="center" vertical="center"/>
    </xf>
    <xf numFmtId="1" fontId="48" fillId="3" borderId="5" xfId="0" applyNumberFormat="1" applyFont="1" applyFill="1" applyBorder="1" applyAlignment="1">
      <alignment horizontal="center" vertical="center" wrapText="1"/>
    </xf>
    <xf numFmtId="1" fontId="7" fillId="3" borderId="24" xfId="0" applyNumberFormat="1" applyFont="1" applyFill="1" applyBorder="1"/>
    <xf numFmtId="3" fontId="7" fillId="3" borderId="5" xfId="0" applyNumberFormat="1" applyFont="1" applyFill="1" applyBorder="1"/>
    <xf numFmtId="1" fontId="72" fillId="3" borderId="5" xfId="0" applyNumberFormat="1" applyFont="1" applyFill="1" applyBorder="1" applyAlignment="1">
      <alignment horizontal="center"/>
    </xf>
    <xf numFmtId="1" fontId="5" fillId="3" borderId="5" xfId="0" applyNumberFormat="1" applyFont="1" applyFill="1" applyBorder="1" applyAlignment="1">
      <alignment horizontal="center"/>
    </xf>
    <xf numFmtId="1" fontId="7" fillId="0" borderId="0" xfId="0" applyNumberFormat="1" applyFont="1"/>
    <xf numFmtId="1" fontId="7" fillId="11" borderId="0" xfId="0" applyNumberFormat="1" applyFont="1" applyFill="1"/>
    <xf numFmtId="1" fontId="48" fillId="0" borderId="0" xfId="0" applyNumberFormat="1" applyFont="1" applyAlignment="1">
      <alignment horizontal="center" vertical="center"/>
    </xf>
    <xf numFmtId="1" fontId="48" fillId="0" borderId="0" xfId="0" applyNumberFormat="1" applyFont="1" applyAlignment="1">
      <alignment horizontal="center" vertical="center" wrapText="1"/>
    </xf>
    <xf numFmtId="3" fontId="7" fillId="11" borderId="0" xfId="0" applyNumberFormat="1" applyFont="1" applyFill="1"/>
    <xf numFmtId="1" fontId="72" fillId="11" borderId="0" xfId="0" applyNumberFormat="1" applyFont="1" applyFill="1" applyAlignment="1">
      <alignment horizontal="center"/>
    </xf>
    <xf numFmtId="1" fontId="7" fillId="3" borderId="0" xfId="0" applyNumberFormat="1" applyFont="1" applyFill="1"/>
    <xf numFmtId="1" fontId="5" fillId="11" borderId="0" xfId="0" applyNumberFormat="1" applyFont="1" applyFill="1" applyAlignment="1">
      <alignment horizontal="center"/>
    </xf>
    <xf numFmtId="0" fontId="48" fillId="5" borderId="0" xfId="0" applyFont="1" applyFill="1" applyAlignment="1">
      <alignment horizontal="center" vertical="center"/>
    </xf>
    <xf numFmtId="1" fontId="48" fillId="11" borderId="0" xfId="0" applyNumberFormat="1" applyFont="1" applyFill="1" applyAlignment="1">
      <alignment horizontal="center" vertical="center"/>
    </xf>
    <xf numFmtId="1" fontId="48" fillId="11" borderId="0" xfId="0" applyNumberFormat="1" applyFont="1" applyFill="1" applyAlignment="1">
      <alignment horizontal="center" vertical="center" wrapText="1"/>
    </xf>
    <xf numFmtId="0" fontId="1" fillId="2" borderId="1" xfId="0" applyFont="1" applyFill="1" applyBorder="1" applyAlignment="1">
      <alignment vertical="center" wrapText="1"/>
    </xf>
    <xf numFmtId="0" fontId="2" fillId="0" borderId="2" xfId="0" applyFont="1" applyBorder="1"/>
    <xf numFmtId="0" fontId="2" fillId="0" borderId="3" xfId="0" applyFont="1" applyBorder="1"/>
    <xf numFmtId="0" fontId="6" fillId="4" borderId="6" xfId="0" applyFont="1" applyFill="1" applyBorder="1" applyAlignment="1">
      <alignment vertical="center"/>
    </xf>
    <xf numFmtId="0" fontId="2" fillId="0" borderId="7" xfId="0" applyFont="1" applyBorder="1"/>
    <xf numFmtId="0" fontId="2" fillId="0" borderId="8" xfId="0" applyFont="1" applyBorder="1"/>
    <xf numFmtId="0" fontId="8" fillId="5" borderId="11" xfId="0" applyFont="1" applyFill="1" applyBorder="1" applyAlignment="1">
      <alignment horizontal="left" vertical="center"/>
    </xf>
    <xf numFmtId="0" fontId="2" fillId="0" borderId="12" xfId="0" applyFont="1" applyBorder="1"/>
    <xf numFmtId="0" fontId="2" fillId="0" borderId="13" xfId="0" applyFont="1" applyBorder="1"/>
    <xf numFmtId="0" fontId="10" fillId="5" borderId="15" xfId="0" applyFont="1" applyFill="1" applyBorder="1" applyAlignment="1">
      <alignment horizontal="left" vertical="center"/>
    </xf>
    <xf numFmtId="0" fontId="2" fillId="0" borderId="16" xfId="0" applyFont="1" applyBorder="1"/>
    <xf numFmtId="0" fontId="2" fillId="0" borderId="17" xfId="0" applyFont="1" applyBorder="1"/>
    <xf numFmtId="0" fontId="11" fillId="5" borderId="15" xfId="0" applyFont="1" applyFill="1" applyBorder="1"/>
    <xf numFmtId="0" fontId="12" fillId="5" borderId="15" xfId="0" applyFont="1" applyFill="1" applyBorder="1" applyAlignment="1">
      <alignment wrapText="1"/>
    </xf>
    <xf numFmtId="0" fontId="10" fillId="5" borderId="15" xfId="0" applyFont="1" applyFill="1" applyBorder="1" applyAlignment="1">
      <alignment horizontal="left" vertical="center" wrapText="1"/>
    </xf>
    <xf numFmtId="0" fontId="13" fillId="5" borderId="15" xfId="0" applyFont="1" applyFill="1" applyBorder="1" applyAlignment="1">
      <alignment vertical="center" wrapText="1"/>
    </xf>
    <xf numFmtId="0" fontId="6" fillId="4" borderId="30" xfId="0" applyFont="1" applyFill="1" applyBorder="1"/>
    <xf numFmtId="0" fontId="2" fillId="0" borderId="31" xfId="0" applyFont="1" applyBorder="1"/>
    <xf numFmtId="0" fontId="2" fillId="0" borderId="32" xfId="0" applyFont="1" applyBorder="1"/>
    <xf numFmtId="0" fontId="11" fillId="3" borderId="34" xfId="0" applyFont="1" applyFill="1" applyBorder="1" applyAlignment="1">
      <alignment horizontal="center" wrapText="1"/>
    </xf>
    <xf numFmtId="0" fontId="2" fillId="0" borderId="35" xfId="0" applyFont="1" applyBorder="1"/>
    <xf numFmtId="0" fontId="2" fillId="0" borderId="36" xfId="0" applyFont="1" applyBorder="1"/>
    <xf numFmtId="0" fontId="2" fillId="0" borderId="37" xfId="0" applyFont="1" applyBorder="1"/>
    <xf numFmtId="0" fontId="0" fillId="0" borderId="0" xfId="0"/>
    <xf numFmtId="0" fontId="2" fillId="0" borderId="38" xfId="0" applyFont="1" applyBorder="1"/>
    <xf numFmtId="0" fontId="2" fillId="0" borderId="39" xfId="0" applyFont="1" applyBorder="1"/>
    <xf numFmtId="0" fontId="2" fillId="0" borderId="40" xfId="0" applyFont="1" applyBorder="1"/>
    <xf numFmtId="0" fontId="2" fillId="0" borderId="41" xfId="0" applyFont="1" applyBorder="1"/>
    <xf numFmtId="0" fontId="11" fillId="3" borderId="34" xfId="0" applyFont="1" applyFill="1" applyBorder="1" applyAlignment="1">
      <alignment horizontal="center"/>
    </xf>
    <xf numFmtId="0" fontId="11" fillId="5" borderId="18" xfId="0" applyFont="1" applyFill="1" applyBorder="1" applyAlignment="1">
      <alignment horizontal="left" vertical="center" wrapText="1"/>
    </xf>
    <xf numFmtId="0" fontId="2" fillId="0" borderId="20" xfId="0" applyFont="1" applyBorder="1"/>
    <xf numFmtId="0" fontId="2" fillId="0" borderId="10" xfId="0" applyFont="1" applyBorder="1"/>
    <xf numFmtId="0" fontId="11" fillId="5" borderId="18" xfId="0" applyFont="1" applyFill="1" applyBorder="1" applyAlignment="1">
      <alignment vertical="center"/>
    </xf>
    <xf numFmtId="0" fontId="6" fillId="4" borderId="26" xfId="0" applyFont="1" applyFill="1" applyBorder="1"/>
    <xf numFmtId="0" fontId="2" fillId="0" borderId="27" xfId="0" applyFont="1" applyBorder="1"/>
    <xf numFmtId="0" fontId="2" fillId="0" borderId="28" xfId="0" applyFont="1" applyBorder="1"/>
    <xf numFmtId="0" fontId="13" fillId="5" borderId="15" xfId="0" applyFont="1" applyFill="1" applyBorder="1" applyAlignment="1">
      <alignment horizontal="left" vertical="center" wrapText="1"/>
    </xf>
    <xf numFmtId="0" fontId="1" fillId="2" borderId="4" xfId="0" applyFont="1" applyFill="1" applyBorder="1" applyAlignment="1">
      <alignment horizontal="center" vertical="center"/>
    </xf>
    <xf numFmtId="0" fontId="2" fillId="0" borderId="42" xfId="0" applyFont="1" applyBorder="1"/>
    <xf numFmtId="0" fontId="23" fillId="3" borderId="39" xfId="0" applyFont="1" applyFill="1" applyBorder="1" applyAlignment="1">
      <alignment horizontal="left"/>
    </xf>
    <xf numFmtId="0" fontId="27" fillId="5" borderId="46" xfId="0" applyFont="1" applyFill="1" applyBorder="1" applyAlignment="1">
      <alignment vertical="center" wrapText="1"/>
    </xf>
    <xf numFmtId="0" fontId="2" fillId="0" borderId="47" xfId="0" applyFont="1" applyBorder="1"/>
    <xf numFmtId="0" fontId="2" fillId="0" borderId="11" xfId="0" applyFont="1" applyBorder="1"/>
    <xf numFmtId="0" fontId="24" fillId="5" borderId="15" xfId="0" applyFont="1" applyFill="1" applyBorder="1" applyAlignment="1">
      <alignment wrapText="1"/>
    </xf>
    <xf numFmtId="0" fontId="27" fillId="5" borderId="18" xfId="0" applyFont="1" applyFill="1" applyBorder="1" applyAlignment="1">
      <alignment vertical="center"/>
    </xf>
    <xf numFmtId="0" fontId="28" fillId="2" borderId="49" xfId="0" applyFont="1" applyFill="1" applyBorder="1" applyAlignment="1">
      <alignment horizontal="center" vertical="center"/>
    </xf>
    <xf numFmtId="0" fontId="2" fillId="0" borderId="50" xfId="0" applyFont="1" applyBorder="1"/>
    <xf numFmtId="0" fontId="2" fillId="0" borderId="51" xfId="0" applyFont="1" applyBorder="1"/>
    <xf numFmtId="9" fontId="6" fillId="9" borderId="54" xfId="0" applyNumberFormat="1" applyFont="1" applyFill="1" applyBorder="1" applyAlignment="1">
      <alignment horizontal="center" vertical="center" wrapText="1"/>
    </xf>
    <xf numFmtId="0" fontId="2" fillId="0" borderId="55" xfId="0" applyFont="1" applyBorder="1"/>
    <xf numFmtId="0" fontId="2" fillId="0" borderId="56" xfId="0" applyFont="1" applyBorder="1"/>
    <xf numFmtId="0" fontId="6" fillId="9" borderId="57" xfId="0" applyFont="1" applyFill="1" applyBorder="1" applyAlignment="1">
      <alignment horizontal="center" vertical="center" wrapText="1"/>
    </xf>
    <xf numFmtId="0" fontId="2" fillId="0" borderId="58" xfId="0" applyFont="1" applyBorder="1"/>
    <xf numFmtId="0" fontId="22" fillId="9" borderId="54" xfId="0" applyFont="1" applyFill="1" applyBorder="1" applyAlignment="1">
      <alignment horizontal="center" vertical="center" wrapText="1"/>
    </xf>
    <xf numFmtId="0" fontId="22" fillId="9" borderId="57" xfId="0" applyFont="1" applyFill="1" applyBorder="1" applyAlignment="1">
      <alignment horizontal="center" vertical="center" wrapText="1"/>
    </xf>
    <xf numFmtId="3" fontId="34" fillId="5" borderId="66" xfId="0" applyNumberFormat="1" applyFont="1" applyFill="1" applyBorder="1" applyAlignment="1">
      <alignment horizontal="center" vertical="center" wrapText="1"/>
    </xf>
    <xf numFmtId="0" fontId="2" fillId="0" borderId="66" xfId="0" applyFont="1" applyBorder="1"/>
    <xf numFmtId="3" fontId="36" fillId="5" borderId="20" xfId="0" applyNumberFormat="1" applyFont="1" applyFill="1" applyBorder="1" applyAlignment="1">
      <alignment horizontal="center" vertical="center" wrapText="1"/>
    </xf>
    <xf numFmtId="0" fontId="24" fillId="5" borderId="20" xfId="0" applyFont="1" applyFill="1" applyBorder="1" applyAlignment="1">
      <alignment horizontal="center" vertical="center"/>
    </xf>
    <xf numFmtId="0" fontId="36" fillId="5" borderId="18" xfId="0" applyFont="1" applyFill="1" applyBorder="1" applyAlignment="1">
      <alignment horizontal="center" vertical="center"/>
    </xf>
    <xf numFmtId="3" fontId="36" fillId="5" borderId="18" xfId="0" applyNumberFormat="1" applyFont="1" applyFill="1" applyBorder="1" applyAlignment="1">
      <alignment horizontal="center" vertical="center"/>
    </xf>
    <xf numFmtId="3" fontId="36" fillId="5" borderId="20" xfId="0" applyNumberFormat="1" applyFont="1" applyFill="1" applyBorder="1" applyAlignment="1">
      <alignment horizontal="center" vertical="center"/>
    </xf>
    <xf numFmtId="3" fontId="9" fillId="5" borderId="69" xfId="0" applyNumberFormat="1" applyFont="1" applyFill="1" applyBorder="1" applyAlignment="1">
      <alignment horizontal="center" wrapText="1"/>
    </xf>
    <xf numFmtId="0" fontId="2" fillId="0" borderId="64" xfId="0" applyFont="1" applyBorder="1"/>
    <xf numFmtId="3" fontId="35" fillId="5" borderId="69" xfId="0" applyNumberFormat="1" applyFont="1" applyFill="1" applyBorder="1" applyAlignment="1">
      <alignment horizontal="center" wrapText="1"/>
    </xf>
    <xf numFmtId="0" fontId="2" fillId="0" borderId="73" xfId="0" applyFont="1" applyBorder="1"/>
    <xf numFmtId="0" fontId="34" fillId="5" borderId="75" xfId="0" applyFont="1" applyFill="1" applyBorder="1" applyAlignment="1">
      <alignment horizontal="center" vertical="center" wrapText="1"/>
    </xf>
    <xf numFmtId="0" fontId="2" fillId="0" borderId="75" xfId="0" applyFont="1" applyBorder="1"/>
    <xf numFmtId="3" fontId="38" fillId="5" borderId="20" xfId="0" applyNumberFormat="1" applyFont="1" applyFill="1" applyBorder="1" applyAlignment="1">
      <alignment horizontal="center" vertical="center" wrapText="1"/>
    </xf>
    <xf numFmtId="0" fontId="36" fillId="5" borderId="20" xfId="0" applyFont="1" applyFill="1" applyBorder="1" applyAlignment="1">
      <alignment horizontal="left" vertical="center" wrapText="1"/>
    </xf>
    <xf numFmtId="164" fontId="44" fillId="5" borderId="18" xfId="0" applyNumberFormat="1" applyFont="1" applyFill="1" applyBorder="1" applyAlignment="1">
      <alignment horizontal="left" vertical="center" wrapText="1"/>
    </xf>
    <xf numFmtId="0" fontId="24" fillId="5" borderId="47" xfId="0" applyFont="1" applyFill="1" applyBorder="1" applyAlignment="1">
      <alignment horizontal="left" vertical="center" wrapText="1"/>
    </xf>
    <xf numFmtId="0" fontId="44" fillId="5" borderId="18" xfId="0" applyFont="1" applyFill="1" applyBorder="1" applyAlignment="1">
      <alignment horizontal="center" vertical="center"/>
    </xf>
    <xf numFmtId="0" fontId="2" fillId="0" borderId="45" xfId="0" applyFont="1" applyBorder="1"/>
    <xf numFmtId="0" fontId="36" fillId="5" borderId="18" xfId="0" applyFont="1" applyFill="1" applyBorder="1" applyAlignment="1">
      <alignment horizontal="left" vertical="center" wrapText="1"/>
    </xf>
    <xf numFmtId="0" fontId="44" fillId="5" borderId="20" xfId="0" applyFont="1" applyFill="1" applyBorder="1" applyAlignment="1">
      <alignment horizontal="center" vertical="center"/>
    </xf>
    <xf numFmtId="0" fontId="44" fillId="5" borderId="78" xfId="0" applyFont="1" applyFill="1" applyBorder="1" applyAlignment="1">
      <alignment horizontal="center" vertical="center"/>
    </xf>
    <xf numFmtId="0" fontId="24" fillId="5" borderId="18" xfId="0" applyFont="1" applyFill="1" applyBorder="1" applyAlignment="1">
      <alignment horizontal="center" vertical="center" wrapText="1"/>
    </xf>
    <xf numFmtId="0" fontId="36" fillId="5" borderId="78" xfId="0" applyFont="1" applyFill="1" applyBorder="1" applyAlignment="1">
      <alignment horizontal="center" vertical="center" wrapText="1"/>
    </xf>
    <xf numFmtId="0" fontId="36" fillId="5" borderId="18" xfId="0" applyFont="1" applyFill="1" applyBorder="1" applyAlignment="1">
      <alignment horizontal="center" vertical="center" wrapText="1"/>
    </xf>
    <xf numFmtId="0" fontId="23" fillId="5" borderId="1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9" fillId="3" borderId="0" xfId="0" applyFont="1" applyFill="1" applyAlignment="1">
      <alignment horizontal="left" vertical="center"/>
    </xf>
    <xf numFmtId="0" fontId="50" fillId="5" borderId="20" xfId="0" applyFont="1" applyFill="1" applyBorder="1" applyAlignment="1">
      <alignment horizontal="left" vertical="center" wrapText="1"/>
    </xf>
    <xf numFmtId="0" fontId="34" fillId="5" borderId="20" xfId="0" applyFont="1" applyFill="1" applyBorder="1" applyAlignment="1">
      <alignment horizontal="left" vertical="center" wrapText="1"/>
    </xf>
    <xf numFmtId="0" fontId="34" fillId="5" borderId="18" xfId="0" applyFont="1" applyFill="1" applyBorder="1" applyAlignment="1">
      <alignment horizontal="center" vertical="center"/>
    </xf>
    <xf numFmtId="2" fontId="36" fillId="5" borderId="18" xfId="0" applyNumberFormat="1" applyFont="1" applyFill="1" applyBorder="1" applyAlignment="1">
      <alignment horizontal="left" vertical="center" wrapText="1"/>
    </xf>
    <xf numFmtId="4" fontId="58" fillId="5" borderId="18" xfId="0" applyNumberFormat="1" applyFont="1" applyFill="1" applyBorder="1" applyAlignment="1">
      <alignment horizontal="left" vertical="center" wrapText="1"/>
    </xf>
    <xf numFmtId="0" fontId="60" fillId="5" borderId="66" xfId="0" applyFont="1" applyFill="1" applyBorder="1" applyAlignment="1">
      <alignment horizontal="left" vertical="center" wrapText="1"/>
    </xf>
    <xf numFmtId="0" fontId="40" fillId="0" borderId="79" xfId="0" applyFont="1" applyBorder="1" applyAlignment="1">
      <alignment horizontal="center" vertical="center" wrapText="1"/>
    </xf>
    <xf numFmtId="0" fontId="2" fillId="0" borderId="80" xfId="0" applyFont="1" applyBorder="1"/>
    <xf numFmtId="0" fontId="2" fillId="0" borderId="81" xfId="0" applyFont="1" applyBorder="1"/>
    <xf numFmtId="4" fontId="36" fillId="5" borderId="20" xfId="0" applyNumberFormat="1" applyFont="1" applyFill="1" applyBorder="1" applyAlignment="1">
      <alignment horizontal="left" vertical="center" wrapText="1"/>
    </xf>
    <xf numFmtId="2" fontId="36" fillId="5" borderId="20" xfId="0" applyNumberFormat="1" applyFont="1" applyFill="1" applyBorder="1" applyAlignment="1">
      <alignment horizontal="left" vertical="center" wrapText="1"/>
    </xf>
    <xf numFmtId="2" fontId="24" fillId="5" borderId="18" xfId="0" applyNumberFormat="1" applyFont="1" applyFill="1" applyBorder="1" applyAlignment="1">
      <alignment horizontal="left" vertical="center" wrapText="1"/>
    </xf>
    <xf numFmtId="2" fontId="36" fillId="5" borderId="18" xfId="0" applyNumberFormat="1" applyFont="1" applyFill="1" applyBorder="1" applyAlignment="1">
      <alignment horizontal="left" vertical="center"/>
    </xf>
    <xf numFmtId="0" fontId="57" fillId="5" borderId="18" xfId="0" applyFont="1" applyFill="1" applyBorder="1" applyAlignment="1">
      <alignment horizontal="left" vertical="center" wrapText="1"/>
    </xf>
    <xf numFmtId="0" fontId="1" fillId="2" borderId="4" xfId="0" applyFont="1" applyFill="1" applyBorder="1" applyAlignment="1">
      <alignment horizontal="left" vertical="center" wrapText="1"/>
    </xf>
    <xf numFmtId="0" fontId="6" fillId="9" borderId="53" xfId="0" applyFont="1" applyFill="1" applyBorder="1" applyAlignment="1">
      <alignment horizontal="center" vertical="center"/>
    </xf>
    <xf numFmtId="0" fontId="2" fillId="0" borderId="59" xfId="0" applyFont="1" applyBorder="1"/>
    <xf numFmtId="0" fontId="36" fillId="5" borderId="20" xfId="0" applyFont="1" applyFill="1" applyBorder="1" applyAlignment="1">
      <alignment vertical="center"/>
    </xf>
    <xf numFmtId="0" fontId="37" fillId="5" borderId="18" xfId="0" applyFont="1" applyFill="1" applyBorder="1" applyAlignment="1">
      <alignment vertical="center"/>
    </xf>
    <xf numFmtId="0" fontId="36" fillId="5" borderId="18" xfId="0" applyFont="1" applyFill="1" applyBorder="1" applyAlignment="1">
      <alignment vertical="center"/>
    </xf>
    <xf numFmtId="0" fontId="36" fillId="5" borderId="78" xfId="0" applyFont="1" applyFill="1" applyBorder="1" applyAlignment="1">
      <alignment vertical="center"/>
    </xf>
    <xf numFmtId="0" fontId="36" fillId="5" borderId="20" xfId="0" applyFont="1" applyFill="1" applyBorder="1" applyAlignment="1">
      <alignment horizontal="center" vertical="center"/>
    </xf>
    <xf numFmtId="3" fontId="36" fillId="5" borderId="18" xfId="0" applyNumberFormat="1" applyFont="1" applyFill="1" applyBorder="1" applyAlignment="1">
      <alignment horizontal="left" vertical="center"/>
    </xf>
    <xf numFmtId="0" fontId="36" fillId="5" borderId="18" xfId="0" applyFont="1" applyFill="1" applyBorder="1" applyAlignment="1">
      <alignment horizontal="left" vertical="center"/>
    </xf>
    <xf numFmtId="169" fontId="36" fillId="5" borderId="18" xfId="0" applyNumberFormat="1" applyFont="1" applyFill="1" applyBorder="1" applyAlignment="1">
      <alignment horizontal="left" vertical="center" wrapText="1"/>
    </xf>
    <xf numFmtId="3" fontId="36" fillId="5" borderId="18" xfId="0" applyNumberFormat="1" applyFont="1" applyFill="1" applyBorder="1" applyAlignment="1">
      <alignment vertical="center"/>
    </xf>
    <xf numFmtId="169" fontId="36" fillId="5" borderId="18" xfId="0" applyNumberFormat="1" applyFont="1" applyFill="1" applyBorder="1" applyAlignment="1">
      <alignment horizontal="left" vertical="top" wrapText="1"/>
    </xf>
    <xf numFmtId="0" fontId="71" fillId="5" borderId="46" xfId="0" applyFont="1" applyFill="1" applyBorder="1" applyAlignment="1">
      <alignment horizontal="left" vertical="center" wrapText="1"/>
    </xf>
    <xf numFmtId="0" fontId="2" fillId="0" borderId="83" xfId="0" applyFont="1" applyBorder="1"/>
    <xf numFmtId="0" fontId="23" fillId="5" borderId="15" xfId="0" applyFont="1" applyFill="1" applyBorder="1" applyAlignment="1">
      <alignment horizontal="left" vertical="center"/>
    </xf>
    <xf numFmtId="169" fontId="36" fillId="5" borderId="20" xfId="0" applyNumberFormat="1" applyFont="1" applyFill="1" applyBorder="1" applyAlignment="1">
      <alignment horizontal="left" vertical="center" wrapText="1"/>
    </xf>
    <xf numFmtId="0" fontId="36" fillId="5" borderId="46" xfId="0" applyFont="1" applyFill="1" applyBorder="1" applyAlignment="1">
      <alignment horizontal="center" vertical="center"/>
    </xf>
    <xf numFmtId="0" fontId="36" fillId="5" borderId="20" xfId="0" applyFont="1" applyFill="1" applyBorder="1" applyAlignment="1">
      <alignment horizontal="left" vertical="center"/>
    </xf>
    <xf numFmtId="0" fontId="36" fillId="5" borderId="89" xfId="0" applyFont="1" applyFill="1" applyBorder="1" applyAlignment="1">
      <alignment horizontal="center" vertical="center" wrapText="1"/>
    </xf>
    <xf numFmtId="0" fontId="23" fillId="5" borderId="89" xfId="0" applyFont="1" applyFill="1" applyBorder="1" applyAlignment="1">
      <alignment horizontal="left" vertical="center" wrapText="1"/>
    </xf>
    <xf numFmtId="0" fontId="74" fillId="5" borderId="20" xfId="0" applyFont="1" applyFill="1" applyBorder="1" applyAlignment="1">
      <alignment horizontal="left" vertical="top" wrapText="1"/>
    </xf>
    <xf numFmtId="0" fontId="37" fillId="5" borderId="20" xfId="0" applyFont="1" applyFill="1" applyBorder="1" applyAlignment="1">
      <alignment horizontal="center" vertical="center" wrapText="1"/>
    </xf>
    <xf numFmtId="0" fontId="24" fillId="5" borderId="78" xfId="0" applyFont="1" applyFill="1" applyBorder="1" applyAlignment="1">
      <alignment horizontal="center" vertical="top" wrapText="1"/>
    </xf>
    <xf numFmtId="0" fontId="24" fillId="5" borderId="20" xfId="0" applyFont="1" applyFill="1" applyBorder="1" applyAlignment="1">
      <alignment vertical="top"/>
    </xf>
    <xf numFmtId="0" fontId="24" fillId="5" borderId="78" xfId="0" applyFont="1" applyFill="1" applyBorder="1" applyAlignment="1">
      <alignment vertical="top"/>
    </xf>
    <xf numFmtId="0" fontId="37" fillId="5" borderId="84" xfId="0" applyFont="1" applyFill="1" applyBorder="1" applyAlignment="1">
      <alignment horizontal="center" vertical="center"/>
    </xf>
    <xf numFmtId="0" fontId="2" fillId="0" borderId="85" xfId="0" applyFont="1" applyBorder="1"/>
    <xf numFmtId="0" fontId="2" fillId="0" borderId="86" xfId="0" applyFont="1" applyBorder="1"/>
    <xf numFmtId="0" fontId="34" fillId="5" borderId="18" xfId="0" applyFont="1" applyFill="1" applyBorder="1" applyAlignment="1">
      <alignment horizontal="left" vertical="center" wrapText="1"/>
    </xf>
    <xf numFmtId="0" fontId="75" fillId="13" borderId="0" xfId="0" applyFont="1" applyFill="1" applyAlignment="1">
      <alignment horizontal="center" vertical="center"/>
    </xf>
    <xf numFmtId="0" fontId="61" fillId="9" borderId="0" xfId="0" applyFont="1" applyFill="1" applyAlignment="1">
      <alignment horizontal="center" vertical="center"/>
    </xf>
    <xf numFmtId="0" fontId="86" fillId="9" borderId="0" xfId="0" applyFont="1" applyFill="1" applyAlignment="1">
      <alignment horizontal="center" vertical="center" wrapText="1"/>
    </xf>
    <xf numFmtId="0" fontId="87" fillId="9" borderId="0" xfId="0" applyFont="1" applyFill="1" applyAlignment="1">
      <alignment horizontal="center" vertical="center" wrapText="1"/>
    </xf>
    <xf numFmtId="0" fontId="24" fillId="5" borderId="78" xfId="0" applyFont="1" applyFill="1" applyBorder="1" applyAlignment="1">
      <alignment horizontal="center" vertical="center"/>
    </xf>
    <xf numFmtId="0" fontId="1" fillId="8" borderId="23" xfId="0" applyFont="1" applyFill="1" applyBorder="1" applyAlignment="1">
      <alignment vertical="center" wrapText="1"/>
    </xf>
    <xf numFmtId="0" fontId="2" fillId="0" borderId="95" xfId="0" applyFont="1" applyBorder="1"/>
    <xf numFmtId="0" fontId="99" fillId="8" borderId="92" xfId="0" applyFont="1" applyFill="1" applyBorder="1" applyAlignment="1">
      <alignment vertical="center" wrapText="1"/>
    </xf>
    <xf numFmtId="0" fontId="2" fillId="0" borderId="93" xfId="0" applyFont="1" applyBorder="1"/>
    <xf numFmtId="0" fontId="2" fillId="0" borderId="94" xfId="0" applyFont="1" applyBorder="1"/>
    <xf numFmtId="0" fontId="2" fillId="0" borderId="96" xfId="0" applyFont="1" applyBorder="1"/>
    <xf numFmtId="0" fontId="2" fillId="0" borderId="97" xfId="0" applyFont="1" applyBorder="1"/>
    <xf numFmtId="0" fontId="2" fillId="0" borderId="98" xfId="0" applyFont="1" applyBorder="1"/>
    <xf numFmtId="0" fontId="31" fillId="9" borderId="43" xfId="0" applyFont="1" applyFill="1" applyBorder="1" applyAlignment="1">
      <alignment horizontal="center" wrapText="1"/>
    </xf>
    <xf numFmtId="0" fontId="2" fillId="0" borderId="76" xfId="0" applyFont="1" applyBorder="1"/>
    <xf numFmtId="0" fontId="31" fillId="9" borderId="53" xfId="0" applyFont="1" applyFill="1" applyBorder="1" applyAlignment="1">
      <alignment horizontal="center"/>
    </xf>
    <xf numFmtId="0" fontId="2" fillId="0" borderId="99" xfId="0" applyFont="1" applyBorder="1"/>
    <xf numFmtId="0" fontId="1" fillId="6" borderId="79" xfId="0" applyFont="1" applyFill="1" applyBorder="1" applyAlignment="1">
      <alignment horizontal="left" vertical="center"/>
    </xf>
    <xf numFmtId="1" fontId="24" fillId="5" borderId="18" xfId="0" applyNumberFormat="1" applyFont="1" applyFill="1" applyBorder="1"/>
    <xf numFmtId="1" fontId="24" fillId="5" borderId="46" xfId="0" applyNumberFormat="1" applyFont="1" applyFill="1" applyBorder="1"/>
    <xf numFmtId="0" fontId="24" fillId="5" borderId="46" xfId="0" applyFont="1" applyFill="1" applyBorder="1"/>
    <xf numFmtId="1" fontId="24" fillId="5" borderId="20" xfId="0" applyNumberFormat="1" applyFont="1" applyFill="1" applyBorder="1"/>
    <xf numFmtId="1" fontId="24" fillId="5" borderId="75" xfId="0" applyNumberFormat="1" applyFont="1" applyFill="1" applyBorder="1"/>
    <xf numFmtId="0" fontId="1" fillId="2" borderId="4" xfId="0" applyFont="1" applyFill="1" applyBorder="1" applyAlignment="1">
      <alignment horizontal="left" vertical="top"/>
    </xf>
    <xf numFmtId="1" fontId="51" fillId="5" borderId="46" xfId="0" applyNumberFormat="1" applyFont="1" applyFill="1" applyBorder="1"/>
    <xf numFmtId="1" fontId="24" fillId="5" borderId="66" xfId="0" applyNumberFormat="1" applyFont="1" applyFill="1" applyBorder="1" applyAlignment="1">
      <alignment horizontal="center"/>
    </xf>
    <xf numFmtId="1" fontId="24" fillId="5" borderId="47" xfId="0" applyNumberFormat="1" applyFont="1" applyFill="1" applyBorder="1"/>
    <xf numFmtId="1" fontId="24" fillId="11" borderId="112" xfId="0" applyNumberFormat="1" applyFont="1" applyFill="1" applyBorder="1" applyAlignment="1">
      <alignment horizontal="center" vertical="center"/>
    </xf>
    <xf numFmtId="0" fontId="2" fillId="0" borderId="112" xfId="0" applyFont="1" applyBorder="1"/>
    <xf numFmtId="0" fontId="2" fillId="0" borderId="106" xfId="0" applyFont="1" applyBorder="1"/>
    <xf numFmtId="3" fontId="24" fillId="11" borderId="112" xfId="0" applyNumberFormat="1" applyFont="1" applyFill="1" applyBorder="1" applyAlignment="1">
      <alignment horizontal="center" vertical="center"/>
    </xf>
    <xf numFmtId="1" fontId="1" fillId="2" borderId="3" xfId="0" applyNumberFormat="1" applyFont="1" applyFill="1" applyBorder="1" applyAlignment="1">
      <alignment horizontal="left" vertical="top" wrapText="1"/>
    </xf>
    <xf numFmtId="0" fontId="2" fillId="0" borderId="100" xfId="0" applyFont="1" applyBorder="1"/>
    <xf numFmtId="1" fontId="24" fillId="5" borderId="47" xfId="0" applyNumberFormat="1" applyFont="1" applyFill="1" applyBorder="1" applyAlignment="1">
      <alignment horizontal="center" wrapText="1"/>
    </xf>
    <xf numFmtId="1" fontId="24" fillId="5" borderId="46" xfId="0" applyNumberFormat="1" applyFont="1" applyFill="1" applyBorder="1" applyAlignment="1">
      <alignment horizontal="center" wrapText="1"/>
    </xf>
    <xf numFmtId="1" fontId="36" fillId="11" borderId="105" xfId="0" applyNumberFormat="1" applyFont="1" applyFill="1" applyBorder="1" applyAlignment="1">
      <alignment horizontal="center" wrapText="1"/>
    </xf>
    <xf numFmtId="0" fontId="2" fillId="0" borderId="111" xfId="0" applyFont="1" applyBorder="1"/>
    <xf numFmtId="0" fontId="2" fillId="0" borderId="116" xfId="0" applyFont="1" applyBorder="1"/>
    <xf numFmtId="4" fontId="24" fillId="11" borderId="108" xfId="0" applyNumberFormat="1" applyFont="1" applyFill="1" applyBorder="1" applyAlignment="1">
      <alignment horizontal="center" vertical="center" wrapText="1"/>
    </xf>
    <xf numFmtId="0" fontId="2" fillId="0" borderId="109" xfId="0" applyFont="1" applyBorder="1"/>
    <xf numFmtId="0" fontId="2" fillId="0" borderId="108" xfId="0" applyFont="1" applyBorder="1"/>
    <xf numFmtId="0" fontId="2" fillId="0" borderId="107" xfId="0" applyFont="1" applyBorder="1"/>
    <xf numFmtId="0" fontId="2" fillId="0" borderId="119" xfId="0" applyFont="1" applyBorder="1"/>
    <xf numFmtId="0" fontId="24" fillId="5" borderId="66" xfId="0" applyFont="1" applyFill="1" applyBorder="1" applyAlignment="1">
      <alignment horizontal="center"/>
    </xf>
    <xf numFmtId="1" fontId="36" fillId="5" borderId="75" xfId="0" applyNumberFormat="1" applyFont="1" applyFill="1" applyBorder="1" applyAlignment="1">
      <alignment wrapText="1"/>
    </xf>
    <xf numFmtId="0" fontId="24" fillId="11" borderId="38" xfId="0" applyFont="1" applyFill="1" applyBorder="1" applyAlignment="1">
      <alignment horizontal="center"/>
    </xf>
    <xf numFmtId="0" fontId="33" fillId="2" borderId="49" xfId="0" applyFont="1" applyFill="1" applyBorder="1" applyAlignment="1">
      <alignment horizontal="left" vertical="top"/>
    </xf>
    <xf numFmtId="1" fontId="1" fillId="2" borderId="3" xfId="0" applyNumberFormat="1" applyFont="1" applyFill="1" applyBorder="1" applyAlignment="1">
      <alignment horizontal="left" vertical="top"/>
    </xf>
    <xf numFmtId="0" fontId="1" fillId="2" borderId="3" xfId="0" applyFont="1" applyFill="1" applyBorder="1" applyAlignment="1">
      <alignment horizontal="left" vertical="top"/>
    </xf>
    <xf numFmtId="1" fontId="105" fillId="2" borderId="1" xfId="0" applyNumberFormat="1" applyFont="1" applyFill="1" applyBorder="1" applyAlignment="1">
      <alignment horizontal="left" vertical="top"/>
    </xf>
    <xf numFmtId="1" fontId="31" fillId="9" borderId="102" xfId="0" applyNumberFormat="1" applyFont="1" applyFill="1" applyBorder="1" applyAlignment="1">
      <alignment horizontal="center" vertical="center" wrapText="1"/>
    </xf>
    <xf numFmtId="0" fontId="2" fillId="0" borderId="60" xfId="0" applyFont="1" applyBorder="1"/>
    <xf numFmtId="1" fontId="1" fillId="2" borderId="2" xfId="0" applyNumberFormat="1" applyFont="1" applyFill="1" applyBorder="1" applyAlignment="1">
      <alignment horizontal="left" vertical="top" wrapText="1"/>
    </xf>
    <xf numFmtId="0" fontId="2" fillId="0" borderId="101" xfId="0" applyFont="1" applyBorder="1"/>
    <xf numFmtId="1" fontId="24" fillId="5" borderId="103" xfId="0" applyNumberFormat="1" applyFont="1" applyFill="1" applyBorder="1" applyAlignment="1">
      <alignment horizontal="center" wrapText="1"/>
    </xf>
    <xf numFmtId="1" fontId="24" fillId="5" borderId="104" xfId="0" applyNumberFormat="1" applyFont="1" applyFill="1" applyBorder="1" applyAlignment="1">
      <alignment horizontal="center" wrapText="1"/>
    </xf>
    <xf numFmtId="0" fontId="2" fillId="0" borderId="110" xfId="0" applyFont="1" applyBorder="1"/>
    <xf numFmtId="0" fontId="2" fillId="0" borderId="115" xfId="0" applyFont="1" applyBorder="1"/>
    <xf numFmtId="1" fontId="34" fillId="5" borderId="75" xfId="0" applyNumberFormat="1" applyFont="1" applyFill="1" applyBorder="1" applyAlignment="1">
      <alignment horizontal="center"/>
    </xf>
    <xf numFmtId="1" fontId="24" fillId="11" borderId="112" xfId="0" applyNumberFormat="1" applyFont="1" applyFill="1" applyBorder="1" applyAlignment="1">
      <alignment horizontal="center" vertical="center" wrapText="1"/>
    </xf>
    <xf numFmtId="0" fontId="37" fillId="5" borderId="66" xfId="0" applyFont="1" applyFill="1" applyBorder="1" applyAlignment="1">
      <alignment horizontal="center" vertical="center"/>
    </xf>
    <xf numFmtId="3" fontId="24" fillId="5" borderId="18" xfId="0" applyNumberFormat="1" applyFont="1" applyFill="1" applyBorder="1"/>
    <xf numFmtId="0" fontId="37" fillId="5" borderId="47" xfId="0" applyFont="1" applyFill="1" applyBorder="1" applyAlignment="1">
      <alignment horizontal="center" vertical="center"/>
    </xf>
    <xf numFmtId="1" fontId="24" fillId="11" borderId="112" xfId="0" applyNumberFormat="1" applyFont="1" applyFill="1" applyBorder="1" applyAlignment="1">
      <alignment vertical="center" wrapText="1"/>
    </xf>
    <xf numFmtId="0" fontId="37" fillId="5" borderId="66" xfId="0" applyFont="1" applyFill="1" applyBorder="1" applyAlignment="1">
      <alignment horizontal="center" vertical="center" wrapText="1"/>
    </xf>
    <xf numFmtId="1" fontId="44" fillId="11" borderId="0" xfId="0" applyNumberFormat="1" applyFont="1" applyFill="1" applyAlignment="1">
      <alignment horizontal="center" vertical="center"/>
    </xf>
    <xf numFmtId="1" fontId="44" fillId="11" borderId="111" xfId="0" applyNumberFormat="1" applyFont="1" applyFill="1" applyBorder="1" applyAlignment="1">
      <alignment horizontal="center" vertical="center"/>
    </xf>
    <xf numFmtId="3" fontId="36" fillId="11" borderId="112" xfId="0" applyNumberFormat="1" applyFont="1" applyFill="1" applyBorder="1" applyAlignment="1">
      <alignment horizontal="center" vertical="center" wrapText="1"/>
    </xf>
    <xf numFmtId="0" fontId="36" fillId="5" borderId="66" xfId="0" applyFont="1" applyFill="1" applyBorder="1" applyAlignment="1">
      <alignment horizontal="center" vertical="center"/>
    </xf>
    <xf numFmtId="1" fontId="44" fillId="11" borderId="112" xfId="0" applyNumberFormat="1" applyFont="1" applyFill="1" applyBorder="1" applyAlignment="1">
      <alignment horizontal="center" vertical="center"/>
    </xf>
    <xf numFmtId="4" fontId="24" fillId="5" borderId="47" xfId="0" applyNumberFormat="1" applyFont="1" applyFill="1" applyBorder="1" applyAlignment="1">
      <alignment horizontal="center"/>
    </xf>
    <xf numFmtId="0" fontId="36" fillId="5" borderId="47" xfId="0" applyFont="1" applyFill="1" applyBorder="1" applyAlignment="1">
      <alignment horizontal="center" vertical="center" wrapText="1"/>
    </xf>
    <xf numFmtId="1" fontId="44" fillId="11" borderId="117" xfId="0" applyNumberFormat="1" applyFont="1" applyFill="1" applyBorder="1" applyAlignment="1">
      <alignment horizontal="center" vertical="center"/>
    </xf>
    <xf numFmtId="0" fontId="37" fillId="5" borderId="0" xfId="0" applyFont="1" applyFill="1" applyAlignment="1">
      <alignment horizontal="center" vertical="center" wrapText="1"/>
    </xf>
    <xf numFmtId="1" fontId="24" fillId="5" borderId="66" xfId="0" applyNumberFormat="1" applyFont="1" applyFill="1" applyBorder="1"/>
    <xf numFmtId="0" fontId="0" fillId="0" borderId="101" xfId="0" applyBorder="1" applyAlignment="1">
      <alignment horizontal="center"/>
    </xf>
    <xf numFmtId="0" fontId="111" fillId="0" borderId="16" xfId="0" applyFont="1" applyBorder="1"/>
    <xf numFmtId="0" fontId="111" fillId="0" borderId="17" xfId="0" applyFont="1" applyBorder="1"/>
    <xf numFmtId="0" fontId="111" fillId="5" borderId="15"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685800</xdr:colOff>
      <xdr:row>2</xdr:row>
      <xdr:rowOff>104775</xdr:rowOff>
    </xdr:from>
    <xdr:ext cx="10753725" cy="2133600"/>
    <xdr:pic>
      <xdr:nvPicPr>
        <xdr:cNvPr id="3" name="image2.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361950</xdr:colOff>
      <xdr:row>71</xdr:row>
      <xdr:rowOff>0</xdr:rowOff>
    </xdr:from>
    <xdr:ext cx="3093620" cy="1781175"/>
    <xdr:pic>
      <xdr:nvPicPr>
        <xdr:cNvPr id="4" name="image3.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xfrm>
          <a:off x="7877175" y="18726150"/>
          <a:ext cx="3093620" cy="1781175"/>
        </a:xfrm>
        <a:prstGeom prst="rect">
          <a:avLst/>
        </a:prstGeom>
        <a:noFill/>
      </xdr:spPr>
    </xdr:pic>
    <xdr:clientData fLocksWithSheet="0"/>
  </xdr:oneCellAnchor>
  <xdr:twoCellAnchor editAs="oneCell">
    <xdr:from>
      <xdr:col>0</xdr:col>
      <xdr:colOff>133350</xdr:colOff>
      <xdr:row>0</xdr:row>
      <xdr:rowOff>190500</xdr:rowOff>
    </xdr:from>
    <xdr:to>
      <xdr:col>3</xdr:col>
      <xdr:colOff>1285875</xdr:colOff>
      <xdr:row>0</xdr:row>
      <xdr:rowOff>1028700</xdr:rowOff>
    </xdr:to>
    <xdr:pic>
      <xdr:nvPicPr>
        <xdr:cNvPr id="5" name="Picture 4" descr="Foundation For Common Land Carbon Calculator">
          <a:extLst>
            <a:ext uri="{FF2B5EF4-FFF2-40B4-BE49-F238E27FC236}">
              <a16:creationId xmlns:a16="http://schemas.microsoft.com/office/drawing/2014/main" id="{026DAA18-4F2A-FB56-8DDB-6CCD0B691A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90500"/>
          <a:ext cx="3362325"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895350</xdr:colOff>
      <xdr:row>0</xdr:row>
      <xdr:rowOff>9525</xdr:rowOff>
    </xdr:from>
    <xdr:to>
      <xdr:col>9</xdr:col>
      <xdr:colOff>2042095</xdr:colOff>
      <xdr:row>0</xdr:row>
      <xdr:rowOff>1181100</xdr:rowOff>
    </xdr:to>
    <xdr:pic>
      <xdr:nvPicPr>
        <xdr:cNvPr id="6" name="Picture 5">
          <a:extLst>
            <a:ext uri="{FF2B5EF4-FFF2-40B4-BE49-F238E27FC236}">
              <a16:creationId xmlns:a16="http://schemas.microsoft.com/office/drawing/2014/main" id="{2F334307-6F97-44C5-B567-BEF7BD6DED0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868025" y="9525"/>
          <a:ext cx="2375470" cy="1171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46382F"/>
      </a:dk1>
      <a:lt1>
        <a:srgbClr val="FFFFFF"/>
      </a:lt1>
      <a:dk2>
        <a:srgbClr val="46382F"/>
      </a:dk2>
      <a:lt2>
        <a:srgbClr val="FFFFFF"/>
      </a:lt2>
      <a:accent1>
        <a:srgbClr val="00AEA6"/>
      </a:accent1>
      <a:accent2>
        <a:srgbClr val="73CA00"/>
      </a:accent2>
      <a:accent3>
        <a:srgbClr val="694937"/>
      </a:accent3>
      <a:accent4>
        <a:srgbClr val="9E9E9E"/>
      </a:accent4>
      <a:accent5>
        <a:srgbClr val="666666"/>
      </a:accent5>
      <a:accent6>
        <a:srgbClr val="98EB2A"/>
      </a:accent6>
      <a:hlink>
        <a:srgbClr val="00AEA6"/>
      </a:hlink>
      <a:folHlink>
        <a:srgbClr val="00AEA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farmcarbontoolkit.org.uk/toolkit/" TargetMode="External"/><Relationship Id="rId1" Type="http://schemas.openxmlformats.org/officeDocument/2006/relationships/hyperlink" Target="https://calculator.farmcarbontoolkit.org.uk/"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s://doi.org/10.1016/j.landusepol.2009.08.006" TargetMode="External"/><Relationship Id="rId18" Type="http://schemas.openxmlformats.org/officeDocument/2006/relationships/hyperlink" Target="https://view.officeapps.live.com/op/view.aspx?src=https%3A%2F%2Fprojectblue.blob.core.windows.net%2Fmedia%2FDefault%2FTools%2FTool%2520Download%2FAHDB%2520carbon%2520footprinting%2520tool%2520(2014).xlsm&amp;wdOrigin=BROWSELINK" TargetMode="External"/><Relationship Id="rId26" Type="http://schemas.openxmlformats.org/officeDocument/2006/relationships/hyperlink" Target="https://doi.org/10.1007/s11540-011-9194-1" TargetMode="External"/><Relationship Id="rId39" Type="http://schemas.openxmlformats.org/officeDocument/2006/relationships/hyperlink" Target="http://dx.doi.org/10.1016/j.scitotenv.2016.10.237" TargetMode="External"/><Relationship Id="rId21" Type="http://schemas.openxmlformats.org/officeDocument/2006/relationships/hyperlink" Target="https://farmcarbontoolkit.org.uk/soil-carbon-project/" TargetMode="External"/><Relationship Id="rId34" Type="http://schemas.openxmlformats.org/officeDocument/2006/relationships/hyperlink" Target="https://ghgprotocol.org/sites/default/files/standards/GHG%20Protocol%20Agricultural%20Guidance%20%28April%2026%29_0.pdf" TargetMode="External"/><Relationship Id="rId42" Type="http://schemas.openxmlformats.org/officeDocument/2006/relationships/hyperlink" Target="https://doi.org/10.1016/j.jclepro.2015.06.141" TargetMode="External"/><Relationship Id="rId7" Type="http://schemas.openxmlformats.org/officeDocument/2006/relationships/hyperlink" Target="https://www.woodlandcarboncode.org.uk/news/version-2-0-of-the-wcc-launched?highlight=WyJsb29rdXAiXQ==" TargetMode="External"/><Relationship Id="rId2" Type="http://schemas.openxmlformats.org/officeDocument/2006/relationships/hyperlink" Target="https://randd.defra.gov.uk/ProjectDetails?ProjectID=11442" TargetMode="External"/><Relationship Id="rId16" Type="http://schemas.openxmlformats.org/officeDocument/2006/relationships/hyperlink" Target="https://doi.org/10.1111/j.1475-2743.2002.tb00237.x" TargetMode="External"/><Relationship Id="rId29" Type="http://schemas.openxmlformats.org/officeDocument/2006/relationships/hyperlink" Target="https://view.officeapps.live.com/op/view.aspx?src=https%3A%2F%2Fwww.ecocostsvalue.com%2FEVR%2Fimg%2FIdematapp2020.xlsx&amp;wdOrigin=BROWSELINK" TargetMode="External"/><Relationship Id="rId1" Type="http://schemas.openxmlformats.org/officeDocument/2006/relationships/hyperlink" Target="https://circularecology.com/embodied-carbon-footprint-database.html" TargetMode="External"/><Relationship Id="rId6" Type="http://schemas.openxmlformats.org/officeDocument/2006/relationships/hyperlink" Target="http://ramiran.uvlf.sk/doc98/FIN-POST/AMON-BAR.pdf" TargetMode="External"/><Relationship Id="rId11" Type="http://schemas.openxmlformats.org/officeDocument/2006/relationships/hyperlink" Target="http://globalfeedlca.org/gfli-database/gfli-database-tool/" TargetMode="External"/><Relationship Id="rId24" Type="http://schemas.openxmlformats.org/officeDocument/2006/relationships/hyperlink" Target="https://ahdb.org.uk/RB209" TargetMode="External"/><Relationship Id="rId32" Type="http://schemas.openxmlformats.org/officeDocument/2006/relationships/hyperlink" Target="https://uk-air.defra.gov.uk/assets/documents/reports/cat09/2106091119_ukghgi-90-19_Annex_Issue_2.pdf" TargetMode="External"/><Relationship Id="rId37" Type="http://schemas.openxmlformats.org/officeDocument/2006/relationships/hyperlink" Target="https://naei.beis.gov.uk/reports/reports?report_id=1072" TargetMode="External"/><Relationship Id="rId40" Type="http://schemas.openxmlformats.org/officeDocument/2006/relationships/hyperlink" Target="https://doi.org/10.1016/j.energy.2012.09.052" TargetMode="External"/><Relationship Id="rId45" Type="http://schemas.openxmlformats.org/officeDocument/2006/relationships/hyperlink" Target="https://drive.google.com/drive/u/1/folders/17pQ9EPhnU1O2wfjr-WJZ8XTDVvLQq7nf" TargetMode="External"/><Relationship Id="rId5" Type="http://schemas.openxmlformats.org/officeDocument/2006/relationships/hyperlink" Target="https://doi.org/10.2134/jeq2009.0329" TargetMode="External"/><Relationship Id="rId15" Type="http://schemas.openxmlformats.org/officeDocument/2006/relationships/hyperlink" Target="https://doi.org/10.1111/j.1757-1707.2010.01033.x" TargetMode="External"/><Relationship Id="rId23" Type="http://schemas.openxmlformats.org/officeDocument/2006/relationships/hyperlink" Target="https://projectblue.blob.core.windows.net/media/Default/Research%20Papers/Cereals%20and%20Oilseed/pr548-abstract-and-executive-summary.pdf" TargetMode="External"/><Relationship Id="rId28" Type="http://schemas.openxmlformats.org/officeDocument/2006/relationships/hyperlink" Target="https://petrecyclingteam.com/en/excellent-co2-balance" TargetMode="External"/><Relationship Id="rId36" Type="http://schemas.openxmlformats.org/officeDocument/2006/relationships/hyperlink" Target="https://uk-air.defra.gov.uk/assets/documents/reports/cat09/2206220830_ukghgi-90-20_Main_Issue1.pdf" TargetMode="External"/><Relationship Id="rId10" Type="http://schemas.openxmlformats.org/officeDocument/2006/relationships/hyperlink" Target="https://repository.rothamsted.ac.uk/item/8q33x/scenario-building-to-test-and-inform-the-development-of-a-bsi-method-for-assessing-greenhouse-gas-emissions-from-food-technical-annex-to-final-report-on-defra-project-no-fo0404" TargetMode="External"/><Relationship Id="rId19" Type="http://schemas.openxmlformats.org/officeDocument/2006/relationships/hyperlink" Target="https://dspace.lib.cranfield.ac.uk/bitstream/handle/1826/3913/Estimation_of_the_greenhouse_gas_emissions_from_agricultural_pesticide_manufacture_and_use%E2%80%902009.pdf?sequence=1" TargetMode="External"/><Relationship Id="rId31" Type="http://schemas.openxmlformats.org/officeDocument/2006/relationships/hyperlink" Target="https://uk-air.defra.gov.uk/assets/documents/reports/cat09/2105061125_ukghgi-90-19_Main_Issue_1.pdf" TargetMode="External"/><Relationship Id="rId44" Type="http://schemas.openxmlformats.org/officeDocument/2006/relationships/hyperlink" Target="https://www.ipcc-nggip.iges.or.jp/public/2019rf/pdf/4_Volume4/19R_V4_Ch02_Generic%20Methods.pdf" TargetMode="External"/><Relationship Id="rId4" Type="http://schemas.openxmlformats.org/officeDocument/2006/relationships/hyperlink" Target="https://naei.beis.gov.uk/reports/reports?report_id=981" TargetMode="External"/><Relationship Id="rId9" Type="http://schemas.openxmlformats.org/officeDocument/2006/relationships/hyperlink" Target="http://randd.defra.gov.uk/Default.aspx?Module=More&amp;Location=None&amp;ProjectID=15967" TargetMode="External"/><Relationship Id="rId14" Type="http://schemas.openxmlformats.org/officeDocument/2006/relationships/hyperlink" Target="https://www.sustainablewinegrowing.org/docs/CSWA%20GHG%20Report_Final.pdf" TargetMode="External"/><Relationship Id="rId22" Type="http://schemas.openxmlformats.org/officeDocument/2006/relationships/hyperlink" Target="https://www.researchgate.net/publication/329774170_Updated_carbon_footprint_values_for_mineral_fertilizer_from_different_world_regions" TargetMode="External"/><Relationship Id="rId27" Type="http://schemas.openxmlformats.org/officeDocument/2006/relationships/hyperlink" Target="https://www.gov.uk/government/publications/greenhouse-gas-reporting-conversion-factors-2021" TargetMode="External"/><Relationship Id="rId30" Type="http://schemas.openxmlformats.org/officeDocument/2006/relationships/hyperlink" Target="https://www.woodlandcarboncode.org.uk/images/Spreadsheets/WCC_CarbonCalculationSpreadsheet_Version2.4_March2021.xlsx" TargetMode="External"/><Relationship Id="rId35" Type="http://schemas.openxmlformats.org/officeDocument/2006/relationships/hyperlink" Target="https://www.gov.uk/government/publications/greenhouse-gas-reporting-conversion-factors-2022" TargetMode="External"/><Relationship Id="rId43" Type="http://schemas.openxmlformats.org/officeDocument/2006/relationships/hyperlink" Target="https://lutpub.lut.fi/bitstream/handle/10024/165170/Thesis_Naukkarinen_Martta.pdf?sequence=1" TargetMode="External"/><Relationship Id="rId8" Type="http://schemas.openxmlformats.org/officeDocument/2006/relationships/hyperlink" Target="https://www.researchgate.net/publication/312553933_Carbon_footprint_analysis_of_mineral_fertilizer_production_in_Europe_and_other_world_regions" TargetMode="External"/><Relationship Id="rId3" Type="http://schemas.openxmlformats.org/officeDocument/2006/relationships/hyperlink" Target="https://naei.beis.gov.uk/reports/reports?report_id=981" TargetMode="External"/><Relationship Id="rId12" Type="http://schemas.openxmlformats.org/officeDocument/2006/relationships/hyperlink" Target="https://doi.org/10.1016/j.agee.2017.08.008" TargetMode="External"/><Relationship Id="rId17" Type="http://schemas.openxmlformats.org/officeDocument/2006/relationships/hyperlink" Target="https://cofalec.com/wp-content/uploads/2022/03/20120327155707_Yeast_Carbon_Footprint_COFALEC_28english-version29.pdf" TargetMode="External"/><Relationship Id="rId25" Type="http://schemas.openxmlformats.org/officeDocument/2006/relationships/hyperlink" Target="https://www.ipcc.ch/srccl/chapter/summary-for-policymakers/" TargetMode="External"/><Relationship Id="rId33" Type="http://schemas.openxmlformats.org/officeDocument/2006/relationships/hyperlink" Target="https://doi.org/10.3390/su130313821" TargetMode="External"/><Relationship Id="rId38" Type="http://schemas.openxmlformats.org/officeDocument/2006/relationships/hyperlink" Target="https://doi.org/10.3168/jds.2022-21870" TargetMode="External"/><Relationship Id="rId20" Type="http://schemas.openxmlformats.org/officeDocument/2006/relationships/hyperlink" Target="https://www.yara.co.uk/contentassets/a6e77004605040aea339577f909d5368/yara-carbon-footprint_verification_statement.pdf/" TargetMode="External"/><Relationship Id="rId41" Type="http://schemas.openxmlformats.org/officeDocument/2006/relationships/hyperlink" Target="https://doi.org/10.1186/s13068-020-01784-y"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www.iucn-uk-peatlandprogramme.org/sites/default/files/2023-03/Peatland%20Code%20V2%20-%20FINAL%20-%20WEB_1.pdf" TargetMode="External"/><Relationship Id="rId1" Type="http://schemas.openxmlformats.org/officeDocument/2006/relationships/hyperlink" Target="https://youtu.be/e-kyFOq4XKA"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secure.pesticides.gov.uk/pestreg/"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www.ghgprotocol.org/sites/default/files/ghgp/Global-Warming-Potential-Values%20%28Feb%2016%202016%29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6382F"/>
  </sheetPr>
  <dimension ref="A1:J995"/>
  <sheetViews>
    <sheetView topLeftCell="A43" workbookViewId="0">
      <selection activeCell="J68" sqref="J68"/>
    </sheetView>
  </sheetViews>
  <sheetFormatPr defaultColWidth="14.42578125" defaultRowHeight="15" customHeight="1"/>
  <cols>
    <col min="1" max="1" width="4.140625" customWidth="1"/>
    <col min="2" max="2" width="24.5703125" customWidth="1"/>
    <col min="3" max="3" width="4.42578125" customWidth="1"/>
    <col min="4" max="4" width="36.42578125" customWidth="1"/>
    <col min="5" max="5" width="18.42578125" customWidth="1"/>
    <col min="6" max="6" width="24.7109375" customWidth="1"/>
    <col min="7" max="9" width="18.42578125" customWidth="1"/>
    <col min="10" max="10" width="31.5703125" customWidth="1"/>
  </cols>
  <sheetData>
    <row r="1" spans="1:10" ht="96.75" customHeight="1">
      <c r="A1" s="1323"/>
      <c r="B1" s="1323"/>
      <c r="C1" s="1323"/>
      <c r="D1" s="1323"/>
      <c r="E1" s="1323"/>
      <c r="F1" s="1323"/>
      <c r="G1" s="1323"/>
      <c r="H1" s="1323"/>
      <c r="I1" s="1323"/>
      <c r="J1" s="1323"/>
    </row>
    <row r="2" spans="1:10" ht="73.5" customHeight="1">
      <c r="A2" s="1121" t="s">
        <v>1665</v>
      </c>
      <c r="B2" s="1122"/>
      <c r="C2" s="1122"/>
      <c r="D2" s="1122"/>
      <c r="E2" s="1122"/>
      <c r="F2" s="1123"/>
      <c r="G2" s="1"/>
      <c r="H2" s="1"/>
      <c r="I2" s="1"/>
      <c r="J2" s="1"/>
    </row>
    <row r="3" spans="1:10" ht="12.75" customHeight="1">
      <c r="A3" s="2"/>
      <c r="B3" s="2"/>
      <c r="C3" s="3"/>
      <c r="D3" s="3"/>
      <c r="E3" s="3"/>
      <c r="F3" s="3"/>
      <c r="G3" s="3"/>
      <c r="H3" s="3"/>
      <c r="I3" s="3"/>
      <c r="J3" s="3"/>
    </row>
    <row r="4" spans="1:10" ht="15.75" customHeight="1">
      <c r="A4" s="4"/>
      <c r="B4" s="4"/>
      <c r="C4" s="4"/>
      <c r="D4" s="4"/>
      <c r="E4" s="4"/>
      <c r="F4" s="4"/>
      <c r="G4" s="4"/>
      <c r="H4" s="3"/>
      <c r="I4" s="3"/>
      <c r="J4" s="3"/>
    </row>
    <row r="5" spans="1:10" ht="15.75" customHeight="1">
      <c r="A5" s="4"/>
      <c r="B5" s="4"/>
      <c r="C5" s="4"/>
      <c r="D5" s="4"/>
      <c r="E5" s="4"/>
      <c r="F5" s="4"/>
      <c r="G5" s="4"/>
      <c r="H5" s="3"/>
      <c r="I5" s="3"/>
      <c r="J5" s="3"/>
    </row>
    <row r="6" spans="1:10" ht="15.75" customHeight="1">
      <c r="A6" s="4"/>
      <c r="B6" s="4"/>
      <c r="C6" s="4"/>
      <c r="D6" s="4"/>
      <c r="E6" s="4"/>
      <c r="F6" s="4"/>
      <c r="G6" s="4"/>
      <c r="H6" s="3"/>
      <c r="I6" s="3"/>
      <c r="J6" s="3"/>
    </row>
    <row r="7" spans="1:10" ht="15.75" customHeight="1">
      <c r="A7" s="4"/>
      <c r="B7" s="4"/>
      <c r="C7" s="4"/>
      <c r="D7" s="4"/>
      <c r="E7" s="4"/>
      <c r="F7" s="4"/>
      <c r="G7" s="4"/>
      <c r="H7" s="3"/>
      <c r="I7" s="3"/>
      <c r="J7" s="3"/>
    </row>
    <row r="8" spans="1:10" ht="15.75" customHeight="1">
      <c r="A8" s="4"/>
      <c r="B8" s="4"/>
      <c r="C8" s="4"/>
      <c r="D8" s="4"/>
      <c r="E8" s="4"/>
      <c r="F8" s="4"/>
      <c r="G8" s="4"/>
      <c r="H8" s="3"/>
      <c r="I8" s="3"/>
      <c r="J8" s="3"/>
    </row>
    <row r="9" spans="1:10" ht="15.75" customHeight="1">
      <c r="A9" s="4"/>
      <c r="B9" s="4"/>
      <c r="C9" s="4"/>
      <c r="D9" s="4"/>
      <c r="E9" s="4"/>
      <c r="F9" s="4"/>
      <c r="G9" s="4"/>
      <c r="H9" s="3"/>
      <c r="I9" s="3"/>
      <c r="J9" s="3"/>
    </row>
    <row r="10" spans="1:10" ht="15.75" customHeight="1">
      <c r="A10" s="4"/>
      <c r="B10" s="4"/>
      <c r="C10" s="4"/>
      <c r="D10" s="4"/>
      <c r="E10" s="4"/>
      <c r="F10" s="4"/>
      <c r="G10" s="4"/>
      <c r="H10" s="3"/>
      <c r="I10" s="3"/>
      <c r="J10" s="3"/>
    </row>
    <row r="11" spans="1:10" ht="15.75" customHeight="1">
      <c r="A11" s="4"/>
      <c r="B11" s="4"/>
      <c r="C11" s="4"/>
      <c r="D11" s="4"/>
      <c r="E11" s="4"/>
      <c r="F11" s="4"/>
      <c r="G11" s="4"/>
      <c r="H11" s="3"/>
      <c r="I11" s="3"/>
      <c r="J11" s="3"/>
    </row>
    <row r="12" spans="1:10" ht="15.75" customHeight="1">
      <c r="A12" s="4"/>
      <c r="B12" s="4"/>
      <c r="C12" s="4"/>
      <c r="D12" s="4"/>
      <c r="E12" s="4"/>
      <c r="F12" s="4"/>
      <c r="G12" s="4"/>
      <c r="H12" s="3"/>
      <c r="I12" s="3"/>
      <c r="J12" s="3"/>
    </row>
    <row r="13" spans="1:10" ht="15.75" customHeight="1">
      <c r="A13" s="4"/>
      <c r="B13" s="4"/>
      <c r="C13" s="4"/>
      <c r="D13" s="4"/>
      <c r="E13" s="4"/>
      <c r="F13" s="4"/>
      <c r="G13" s="4"/>
      <c r="H13" s="3"/>
      <c r="I13" s="3"/>
      <c r="J13" s="3"/>
    </row>
    <row r="14" spans="1:10" ht="15.75" customHeight="1">
      <c r="A14" s="4"/>
      <c r="B14" s="4"/>
      <c r="C14" s="4"/>
      <c r="D14" s="4"/>
      <c r="E14" s="4"/>
      <c r="F14" s="4"/>
      <c r="G14" s="4"/>
      <c r="H14" s="3"/>
      <c r="I14" s="3"/>
      <c r="J14" s="3"/>
    </row>
    <row r="15" spans="1:10" ht="34.5" customHeight="1">
      <c r="A15" s="1124" t="s">
        <v>0</v>
      </c>
      <c r="B15" s="1125"/>
      <c r="C15" s="1125"/>
      <c r="D15" s="1125"/>
      <c r="E15" s="1125"/>
      <c r="F15" s="1125"/>
      <c r="G15" s="1125"/>
      <c r="H15" s="1126"/>
      <c r="I15" s="5"/>
      <c r="J15" s="5"/>
    </row>
    <row r="16" spans="1:10" ht="15" customHeight="1">
      <c r="A16" s="6"/>
      <c r="B16" s="1127"/>
      <c r="C16" s="1128"/>
      <c r="D16" s="1128"/>
      <c r="E16" s="1128"/>
      <c r="F16" s="1128"/>
      <c r="G16" s="1128"/>
      <c r="H16" s="1128"/>
      <c r="I16" s="1129"/>
      <c r="J16" s="7"/>
    </row>
    <row r="17" spans="1:10" ht="21.75">
      <c r="A17" s="8"/>
      <c r="B17" s="1130" t="s">
        <v>1</v>
      </c>
      <c r="C17" s="1131"/>
      <c r="D17" s="1131"/>
      <c r="E17" s="1131"/>
      <c r="F17" s="1131"/>
      <c r="G17" s="1131"/>
      <c r="H17" s="1131"/>
      <c r="I17" s="1132"/>
      <c r="J17" s="9"/>
    </row>
    <row r="18" spans="1:10" ht="21.75">
      <c r="A18" s="8"/>
      <c r="B18" s="1130" t="s">
        <v>2</v>
      </c>
      <c r="C18" s="1131"/>
      <c r="D18" s="1131"/>
      <c r="E18" s="1131"/>
      <c r="F18" s="1131"/>
      <c r="G18" s="1131"/>
      <c r="H18" s="1131"/>
      <c r="I18" s="1132"/>
      <c r="J18" s="9"/>
    </row>
    <row r="19" spans="1:10" ht="15" customHeight="1">
      <c r="A19" s="6"/>
      <c r="B19" s="1127"/>
      <c r="C19" s="1128"/>
      <c r="D19" s="1128"/>
      <c r="E19" s="1128"/>
      <c r="F19" s="1128"/>
      <c r="G19" s="1128"/>
      <c r="H19" s="1128"/>
      <c r="I19" s="1129"/>
      <c r="J19" s="7"/>
    </row>
    <row r="20" spans="1:10" ht="21.75" customHeight="1">
      <c r="A20" s="8"/>
      <c r="B20" s="1133" t="s">
        <v>3</v>
      </c>
      <c r="C20" s="1131"/>
      <c r="D20" s="1131"/>
      <c r="E20" s="1131"/>
      <c r="F20" s="1131"/>
      <c r="G20" s="1132"/>
      <c r="H20" s="10"/>
      <c r="I20" s="10"/>
      <c r="J20" s="9"/>
    </row>
    <row r="21" spans="1:10" ht="15" customHeight="1">
      <c r="A21" s="6"/>
      <c r="B21" s="1127"/>
      <c r="C21" s="1128"/>
      <c r="D21" s="1128"/>
      <c r="E21" s="1128"/>
      <c r="F21" s="1128"/>
      <c r="G21" s="1128"/>
      <c r="H21" s="1128"/>
      <c r="I21" s="1129"/>
      <c r="J21" s="7"/>
    </row>
    <row r="22" spans="1:10" ht="21.75" customHeight="1">
      <c r="A22" s="8"/>
      <c r="B22" s="10" t="s">
        <v>4</v>
      </c>
      <c r="C22" s="10"/>
      <c r="D22" s="10"/>
      <c r="E22" s="10"/>
      <c r="F22" s="10"/>
      <c r="G22" s="10"/>
      <c r="H22" s="10"/>
      <c r="I22" s="10"/>
      <c r="J22" s="9"/>
    </row>
    <row r="23" spans="1:10" ht="15" customHeight="1">
      <c r="A23" s="6"/>
      <c r="B23" s="1127"/>
      <c r="C23" s="1128"/>
      <c r="D23" s="1128"/>
      <c r="E23" s="1128"/>
      <c r="F23" s="1128"/>
      <c r="G23" s="1128"/>
      <c r="H23" s="1128"/>
      <c r="I23" s="1129"/>
      <c r="J23" s="7"/>
    </row>
    <row r="24" spans="1:10" ht="24" customHeight="1">
      <c r="A24" s="8"/>
      <c r="B24" s="10" t="s">
        <v>5</v>
      </c>
      <c r="C24" s="10"/>
      <c r="D24" s="11"/>
      <c r="E24" s="13"/>
      <c r="F24" s="14"/>
      <c r="G24" s="10"/>
      <c r="H24" s="10"/>
      <c r="I24" s="10"/>
      <c r="J24" s="9"/>
    </row>
    <row r="25" spans="1:10" ht="15" customHeight="1">
      <c r="A25" s="6"/>
      <c r="B25" s="1127"/>
      <c r="C25" s="1128"/>
      <c r="D25" s="1128"/>
      <c r="E25" s="1128"/>
      <c r="F25" s="1128"/>
      <c r="G25" s="1128"/>
      <c r="H25" s="1128"/>
      <c r="I25" s="1129"/>
      <c r="J25" s="7"/>
    </row>
    <row r="26" spans="1:10" ht="48.75" customHeight="1">
      <c r="A26" s="8"/>
      <c r="B26" s="1134" t="s">
        <v>6</v>
      </c>
      <c r="C26" s="1131"/>
      <c r="D26" s="1131"/>
      <c r="E26" s="1131"/>
      <c r="F26" s="1131"/>
      <c r="G26" s="1131"/>
      <c r="H26" s="1131"/>
      <c r="I26" s="1131"/>
      <c r="J26" s="1132"/>
    </row>
    <row r="27" spans="1:10" ht="15" customHeight="1">
      <c r="A27" s="6"/>
      <c r="B27" s="1127"/>
      <c r="C27" s="1128"/>
      <c r="D27" s="1128"/>
      <c r="E27" s="1128"/>
      <c r="F27" s="1128"/>
      <c r="G27" s="1128"/>
      <c r="H27" s="1128"/>
      <c r="I27" s="1129"/>
      <c r="J27" s="7"/>
    </row>
    <row r="28" spans="1:10" ht="20.25" customHeight="1">
      <c r="A28" s="8"/>
      <c r="B28" s="10" t="s">
        <v>7</v>
      </c>
      <c r="C28" s="10"/>
      <c r="D28" s="10"/>
      <c r="E28" s="10"/>
      <c r="F28" s="10"/>
      <c r="G28" s="10"/>
      <c r="H28" s="10"/>
      <c r="I28" s="10"/>
      <c r="J28" s="15"/>
    </row>
    <row r="29" spans="1:10" ht="15" customHeight="1">
      <c r="A29" s="6"/>
      <c r="B29" s="1127"/>
      <c r="C29" s="1128"/>
      <c r="D29" s="1128"/>
      <c r="E29" s="1128"/>
      <c r="F29" s="1128"/>
      <c r="G29" s="1128"/>
      <c r="H29" s="1128"/>
      <c r="I29" s="1129"/>
      <c r="J29" s="7"/>
    </row>
    <row r="30" spans="1:10" ht="20.25" customHeight="1">
      <c r="A30" s="16"/>
      <c r="B30" s="17" t="s">
        <v>8</v>
      </c>
      <c r="C30" s="10"/>
      <c r="D30" s="10"/>
      <c r="E30" s="10"/>
      <c r="F30" s="10"/>
      <c r="G30" s="10"/>
      <c r="H30" s="10"/>
      <c r="I30" s="10"/>
      <c r="J30" s="15"/>
    </row>
    <row r="31" spans="1:10" ht="20.25" customHeight="1">
      <c r="A31" s="6"/>
      <c r="B31" s="14" t="s">
        <v>9</v>
      </c>
      <c r="C31" s="18"/>
      <c r="D31" s="14"/>
      <c r="E31" s="10"/>
      <c r="F31" s="10"/>
      <c r="G31" s="10"/>
      <c r="H31" s="10"/>
      <c r="I31" s="10"/>
      <c r="J31" s="15"/>
    </row>
    <row r="32" spans="1:10" ht="20.25" customHeight="1">
      <c r="A32" s="6"/>
      <c r="B32" s="1150" t="s">
        <v>10</v>
      </c>
      <c r="C32" s="19"/>
      <c r="D32" s="20" t="s">
        <v>11</v>
      </c>
      <c r="E32" s="10"/>
      <c r="F32" s="10"/>
      <c r="G32" s="10"/>
      <c r="H32" s="10"/>
      <c r="I32" s="10"/>
      <c r="J32" s="15"/>
    </row>
    <row r="33" spans="1:10" ht="20.25" customHeight="1">
      <c r="A33" s="6"/>
      <c r="B33" s="1151"/>
      <c r="C33" s="21"/>
      <c r="D33" s="22" t="s">
        <v>12</v>
      </c>
      <c r="E33" s="10"/>
      <c r="F33" s="10"/>
      <c r="G33" s="10"/>
      <c r="H33" s="10"/>
      <c r="I33" s="10"/>
      <c r="J33" s="15"/>
    </row>
    <row r="34" spans="1:10" ht="20.25" customHeight="1">
      <c r="A34" s="6"/>
      <c r="B34" s="1151"/>
      <c r="C34" s="21"/>
      <c r="D34" s="22" t="s">
        <v>13</v>
      </c>
      <c r="E34" s="10"/>
      <c r="F34" s="10"/>
      <c r="G34" s="10"/>
      <c r="H34" s="10"/>
      <c r="I34" s="10"/>
      <c r="J34" s="15"/>
    </row>
    <row r="35" spans="1:10" ht="20.25" customHeight="1">
      <c r="A35" s="6"/>
      <c r="B35" s="1151"/>
      <c r="C35" s="21"/>
      <c r="D35" s="22" t="s">
        <v>14</v>
      </c>
      <c r="E35" s="10"/>
      <c r="F35" s="10"/>
      <c r="G35" s="10"/>
      <c r="H35" s="10"/>
      <c r="I35" s="10"/>
      <c r="J35" s="15"/>
    </row>
    <row r="36" spans="1:10" ht="20.25" customHeight="1">
      <c r="A36" s="6"/>
      <c r="B36" s="1151"/>
      <c r="C36" s="21"/>
      <c r="D36" s="22" t="s">
        <v>15</v>
      </c>
      <c r="E36" s="10"/>
      <c r="F36" s="10"/>
      <c r="G36" s="10"/>
      <c r="H36" s="10"/>
      <c r="I36" s="10"/>
      <c r="J36" s="15"/>
    </row>
    <row r="37" spans="1:10" ht="20.25" customHeight="1">
      <c r="A37" s="6"/>
      <c r="B37" s="1151"/>
      <c r="C37" s="21"/>
      <c r="D37" s="22" t="s">
        <v>16</v>
      </c>
      <c r="E37" s="10"/>
      <c r="F37" s="10"/>
      <c r="G37" s="10"/>
      <c r="H37" s="10"/>
      <c r="I37" s="10"/>
      <c r="J37" s="15"/>
    </row>
    <row r="38" spans="1:10" ht="20.25" customHeight="1">
      <c r="A38" s="6"/>
      <c r="B38" s="1151"/>
      <c r="C38" s="21"/>
      <c r="D38" s="22" t="s">
        <v>17</v>
      </c>
      <c r="E38" s="10"/>
      <c r="F38" s="10"/>
      <c r="G38" s="10"/>
      <c r="H38" s="10"/>
      <c r="I38" s="10"/>
      <c r="J38" s="15"/>
    </row>
    <row r="39" spans="1:10" ht="20.25" customHeight="1">
      <c r="A39" s="6"/>
      <c r="B39" s="1151"/>
      <c r="C39" s="21"/>
      <c r="D39" s="22" t="s">
        <v>18</v>
      </c>
      <c r="E39" s="10"/>
      <c r="F39" s="10"/>
      <c r="G39" s="10"/>
      <c r="H39" s="10"/>
      <c r="I39" s="10"/>
      <c r="J39" s="15"/>
    </row>
    <row r="40" spans="1:10" ht="20.25" customHeight="1">
      <c r="A40" s="6"/>
      <c r="B40" s="1151"/>
      <c r="C40" s="21"/>
      <c r="D40" s="22" t="s">
        <v>19</v>
      </c>
      <c r="E40" s="10"/>
      <c r="F40" s="10"/>
      <c r="G40" s="10"/>
      <c r="H40" s="10"/>
      <c r="I40" s="10"/>
      <c r="J40" s="15"/>
    </row>
    <row r="41" spans="1:10" ht="20.25" customHeight="1">
      <c r="A41" s="6"/>
      <c r="B41" s="1151"/>
      <c r="C41" s="21"/>
      <c r="D41" s="22" t="s">
        <v>20</v>
      </c>
      <c r="E41" s="10"/>
      <c r="F41" s="10"/>
      <c r="G41" s="10"/>
      <c r="H41" s="10"/>
      <c r="I41" s="10"/>
      <c r="J41" s="15"/>
    </row>
    <row r="42" spans="1:10" ht="20.25" customHeight="1">
      <c r="A42" s="6"/>
      <c r="B42" s="1152"/>
      <c r="C42" s="23"/>
      <c r="D42" s="22" t="s">
        <v>21</v>
      </c>
      <c r="E42" s="10"/>
      <c r="F42" s="10"/>
      <c r="G42" s="10"/>
      <c r="H42" s="10"/>
      <c r="I42" s="10"/>
      <c r="J42" s="15"/>
    </row>
    <row r="43" spans="1:10" ht="20.25" customHeight="1">
      <c r="A43" s="6"/>
      <c r="B43" s="1153" t="s">
        <v>22</v>
      </c>
      <c r="C43" s="24"/>
      <c r="D43" s="22" t="s">
        <v>23</v>
      </c>
      <c r="E43" s="10"/>
      <c r="F43" s="10"/>
      <c r="G43" s="10"/>
      <c r="H43" s="10"/>
      <c r="I43" s="10"/>
      <c r="J43" s="15"/>
    </row>
    <row r="44" spans="1:10" ht="20.25" customHeight="1">
      <c r="A44" s="6"/>
      <c r="B44" s="1152"/>
      <c r="C44" s="25"/>
      <c r="D44" s="22" t="s">
        <v>24</v>
      </c>
      <c r="E44" s="10"/>
      <c r="F44" s="10"/>
      <c r="G44" s="10"/>
      <c r="H44" s="10"/>
      <c r="I44" s="10"/>
      <c r="J44" s="15"/>
    </row>
    <row r="45" spans="1:10" ht="20.25" customHeight="1">
      <c r="A45" s="6"/>
      <c r="B45" s="1153" t="s">
        <v>25</v>
      </c>
      <c r="C45" s="18"/>
      <c r="D45" s="22" t="s">
        <v>26</v>
      </c>
      <c r="E45" s="10"/>
      <c r="F45" s="10"/>
      <c r="G45" s="10"/>
      <c r="H45" s="10"/>
      <c r="I45" s="10"/>
      <c r="J45" s="15"/>
    </row>
    <row r="46" spans="1:10" ht="20.25" customHeight="1">
      <c r="A46" s="6"/>
      <c r="B46" s="1152"/>
      <c r="C46" s="18"/>
      <c r="D46" s="22" t="s">
        <v>27</v>
      </c>
      <c r="E46" s="10"/>
      <c r="F46" s="10"/>
      <c r="G46" s="10"/>
      <c r="H46" s="10"/>
      <c r="I46" s="10"/>
      <c r="J46" s="15"/>
    </row>
    <row r="47" spans="1:10" ht="15" customHeight="1">
      <c r="A47" s="6"/>
      <c r="B47" s="1127"/>
      <c r="C47" s="1128"/>
      <c r="D47" s="1128"/>
      <c r="E47" s="1128"/>
      <c r="F47" s="1128"/>
      <c r="G47" s="1128"/>
      <c r="H47" s="1128"/>
      <c r="I47" s="1129"/>
      <c r="J47" s="7"/>
    </row>
    <row r="48" spans="1:10" ht="29.25" customHeight="1">
      <c r="A48" s="1154" t="s">
        <v>28</v>
      </c>
      <c r="B48" s="1155"/>
      <c r="C48" s="1155"/>
      <c r="D48" s="1155"/>
      <c r="E48" s="1156"/>
      <c r="F48" s="26"/>
      <c r="G48" s="26"/>
      <c r="H48" s="26"/>
      <c r="I48" s="26"/>
      <c r="J48" s="26"/>
    </row>
    <row r="49" spans="1:10" ht="15" customHeight="1">
      <c r="A49" s="6"/>
      <c r="B49" s="27"/>
      <c r="C49" s="27"/>
      <c r="D49" s="27"/>
      <c r="E49" s="27"/>
      <c r="F49" s="27"/>
      <c r="G49" s="27"/>
      <c r="H49" s="27"/>
      <c r="I49" s="27"/>
      <c r="J49" s="27"/>
    </row>
    <row r="50" spans="1:10" ht="21" customHeight="1">
      <c r="A50" s="8"/>
      <c r="B50" s="1326" t="s">
        <v>1666</v>
      </c>
      <c r="C50" s="1324"/>
      <c r="D50" s="1324"/>
      <c r="E50" s="1324"/>
      <c r="F50" s="1324"/>
      <c r="G50" s="1324"/>
      <c r="H50" s="1324"/>
      <c r="I50" s="1324"/>
      <c r="J50" s="1325"/>
    </row>
    <row r="51" spans="1:10" ht="15" customHeight="1">
      <c r="A51" s="6"/>
      <c r="B51" s="1326"/>
      <c r="C51" s="1324"/>
      <c r="D51" s="1324"/>
      <c r="E51" s="1324"/>
      <c r="F51" s="1324"/>
      <c r="G51" s="1324"/>
      <c r="H51" s="1324"/>
      <c r="I51" s="1324"/>
      <c r="J51" s="1325"/>
    </row>
    <row r="52" spans="1:10" ht="41.25" customHeight="1">
      <c r="A52" s="8"/>
      <c r="B52" s="1326" t="s">
        <v>1667</v>
      </c>
      <c r="C52" s="1324"/>
      <c r="D52" s="1324"/>
      <c r="E52" s="1324"/>
      <c r="F52" s="1324"/>
      <c r="G52" s="1324"/>
      <c r="H52" s="1324"/>
      <c r="I52" s="1324"/>
      <c r="J52" s="1325"/>
    </row>
    <row r="53" spans="1:10" ht="15" customHeight="1">
      <c r="A53" s="6"/>
      <c r="B53" s="1326"/>
      <c r="C53" s="1324"/>
      <c r="D53" s="1324"/>
      <c r="E53" s="1324"/>
      <c r="F53" s="1324"/>
      <c r="G53" s="1324"/>
      <c r="H53" s="1324"/>
      <c r="I53" s="1324"/>
      <c r="J53" s="1325"/>
    </row>
    <row r="54" spans="1:10" ht="45" customHeight="1">
      <c r="A54" s="8"/>
      <c r="B54" s="1157" t="s">
        <v>29</v>
      </c>
      <c r="C54" s="1131"/>
      <c r="D54" s="1131"/>
      <c r="E54" s="1131"/>
      <c r="F54" s="1131"/>
      <c r="G54" s="1131"/>
      <c r="H54" s="1131"/>
      <c r="I54" s="1131"/>
      <c r="J54" s="1132"/>
    </row>
    <row r="55" spans="1:10" ht="15" customHeight="1">
      <c r="A55" s="6"/>
      <c r="B55" s="27"/>
      <c r="C55" s="27"/>
      <c r="D55" s="27"/>
      <c r="E55" s="27"/>
      <c r="F55" s="27"/>
      <c r="G55" s="27"/>
      <c r="H55" s="27"/>
      <c r="I55" s="27"/>
      <c r="J55" s="27"/>
    </row>
    <row r="56" spans="1:10" ht="15.75" customHeight="1">
      <c r="A56" s="8"/>
      <c r="B56" s="1135" t="s">
        <v>30</v>
      </c>
      <c r="C56" s="1131"/>
      <c r="D56" s="1131"/>
      <c r="E56" s="1131"/>
      <c r="F56" s="1131"/>
      <c r="G56" s="1131"/>
      <c r="H56" s="1131"/>
      <c r="I56" s="1132"/>
      <c r="J56" s="10"/>
    </row>
    <row r="57" spans="1:10" ht="15" customHeight="1">
      <c r="A57" s="6"/>
      <c r="B57" s="27"/>
      <c r="C57" s="27"/>
      <c r="D57" s="27"/>
      <c r="E57" s="27"/>
      <c r="F57" s="27"/>
      <c r="G57" s="27"/>
      <c r="H57" s="27"/>
      <c r="I57" s="27"/>
      <c r="J57" s="27"/>
    </row>
    <row r="58" spans="1:10" ht="15.75" customHeight="1">
      <c r="A58" s="8"/>
      <c r="B58" s="1136" t="s">
        <v>31</v>
      </c>
      <c r="C58" s="1131"/>
      <c r="D58" s="1131"/>
      <c r="E58" s="1131"/>
      <c r="F58" s="1131"/>
      <c r="G58" s="1131"/>
      <c r="H58" s="1131"/>
      <c r="I58" s="1132"/>
      <c r="J58" s="10"/>
    </row>
    <row r="59" spans="1:10" ht="15" customHeight="1">
      <c r="A59" s="6"/>
      <c r="B59" s="27"/>
      <c r="C59" s="27"/>
      <c r="D59" s="27"/>
      <c r="E59" s="27"/>
      <c r="F59" s="27"/>
      <c r="G59" s="27"/>
      <c r="H59" s="27"/>
      <c r="I59" s="27"/>
      <c r="J59" s="27"/>
    </row>
    <row r="60" spans="1:10" ht="15.75" customHeight="1">
      <c r="A60" s="8"/>
      <c r="B60" s="1136" t="s">
        <v>32</v>
      </c>
      <c r="C60" s="1131"/>
      <c r="D60" s="1131"/>
      <c r="E60" s="1131"/>
      <c r="F60" s="1131"/>
      <c r="G60" s="1131"/>
      <c r="H60" s="1131"/>
      <c r="I60" s="1132"/>
      <c r="J60" s="10"/>
    </row>
    <row r="61" spans="1:10" ht="15" customHeight="1">
      <c r="A61" s="6"/>
      <c r="B61" s="27"/>
      <c r="C61" s="27"/>
      <c r="D61" s="27"/>
      <c r="E61" s="27"/>
      <c r="F61" s="27"/>
      <c r="G61" s="27"/>
      <c r="H61" s="27"/>
      <c r="I61" s="27"/>
      <c r="J61" s="27"/>
    </row>
    <row r="62" spans="1:10" ht="17.25" customHeight="1">
      <c r="A62" s="1137" t="s">
        <v>33</v>
      </c>
      <c r="B62" s="1138"/>
      <c r="C62" s="1139"/>
      <c r="D62" s="29"/>
      <c r="E62" s="29"/>
      <c r="F62" s="29"/>
      <c r="G62" s="29"/>
      <c r="H62" s="29"/>
      <c r="I62" s="29"/>
      <c r="J62" s="29"/>
    </row>
    <row r="63" spans="1:10" ht="14.25" customHeight="1">
      <c r="A63" s="10"/>
      <c r="B63" s="10"/>
      <c r="C63" s="10"/>
      <c r="D63" s="10"/>
      <c r="E63" s="10"/>
      <c r="F63" s="10"/>
      <c r="G63" s="10"/>
      <c r="H63" s="10"/>
      <c r="I63" s="10"/>
      <c r="J63" s="10"/>
    </row>
    <row r="64" spans="1:10" ht="17.25" customHeight="1">
      <c r="A64" s="10"/>
      <c r="B64" s="30" t="s">
        <v>34</v>
      </c>
      <c r="C64" s="10"/>
      <c r="D64" s="10" t="s">
        <v>35</v>
      </c>
      <c r="E64" s="10"/>
      <c r="F64" s="10"/>
      <c r="G64" s="12"/>
      <c r="H64" s="12"/>
      <c r="I64" s="12"/>
      <c r="J64" s="10"/>
    </row>
    <row r="65" spans="1:10" ht="17.25" customHeight="1">
      <c r="A65" s="10"/>
      <c r="B65" s="30" t="s">
        <v>36</v>
      </c>
      <c r="C65" s="10"/>
      <c r="D65" s="10" t="s">
        <v>37</v>
      </c>
      <c r="E65" s="10"/>
      <c r="F65" s="11"/>
      <c r="G65" s="11"/>
      <c r="H65" s="11"/>
      <c r="I65" s="11"/>
      <c r="J65" s="11"/>
    </row>
    <row r="66" spans="1:10" ht="17.25" customHeight="1">
      <c r="A66" s="10"/>
      <c r="B66" s="30" t="s">
        <v>38</v>
      </c>
      <c r="C66" s="10"/>
      <c r="D66" s="10" t="s">
        <v>39</v>
      </c>
      <c r="E66" s="10"/>
      <c r="F66" s="11"/>
      <c r="G66" s="11"/>
      <c r="H66" s="11"/>
      <c r="I66" s="11"/>
      <c r="J66" s="11"/>
    </row>
    <row r="67" spans="1:10" ht="17.25" customHeight="1">
      <c r="A67" s="10"/>
      <c r="B67" s="30" t="s">
        <v>40</v>
      </c>
      <c r="C67" s="10"/>
      <c r="D67" s="10" t="s">
        <v>41</v>
      </c>
      <c r="E67" s="10"/>
      <c r="F67" s="11"/>
      <c r="G67" s="11"/>
      <c r="H67" s="11"/>
      <c r="I67" s="11"/>
      <c r="J67" s="14"/>
    </row>
    <row r="68" spans="1:10" ht="17.25" customHeight="1">
      <c r="A68" s="10"/>
      <c r="B68" s="30" t="s">
        <v>42</v>
      </c>
      <c r="C68" s="10"/>
      <c r="D68" s="10" t="s">
        <v>43</v>
      </c>
      <c r="E68" s="10"/>
      <c r="F68" s="11"/>
      <c r="G68" s="1140" t="s">
        <v>44</v>
      </c>
      <c r="H68" s="1141"/>
      <c r="I68" s="1142"/>
      <c r="J68" s="14"/>
    </row>
    <row r="69" spans="1:10" ht="17.25" customHeight="1">
      <c r="A69" s="10"/>
      <c r="B69" s="30" t="s">
        <v>45</v>
      </c>
      <c r="C69" s="10"/>
      <c r="D69" s="10" t="s">
        <v>46</v>
      </c>
      <c r="E69" s="10"/>
      <c r="F69" s="11"/>
      <c r="G69" s="1143"/>
      <c r="H69" s="1144"/>
      <c r="I69" s="1145"/>
      <c r="J69" s="14"/>
    </row>
    <row r="70" spans="1:10" ht="17.25" customHeight="1">
      <c r="A70" s="10"/>
      <c r="B70" s="30" t="s">
        <v>47</v>
      </c>
      <c r="C70" s="10"/>
      <c r="D70" s="10" t="s">
        <v>48</v>
      </c>
      <c r="E70" s="10"/>
      <c r="F70" s="11"/>
      <c r="G70" s="1146"/>
      <c r="H70" s="1147"/>
      <c r="I70" s="1148"/>
      <c r="J70" s="14"/>
    </row>
    <row r="71" spans="1:10" ht="17.25" customHeight="1">
      <c r="A71" s="10"/>
      <c r="B71" s="30" t="s">
        <v>49</v>
      </c>
      <c r="C71" s="10"/>
      <c r="D71" s="10" t="s">
        <v>50</v>
      </c>
      <c r="E71" s="10"/>
      <c r="F71" s="11"/>
      <c r="G71" s="31"/>
      <c r="H71" s="32" t="s">
        <v>51</v>
      </c>
      <c r="I71" s="31"/>
      <c r="J71" s="14"/>
    </row>
    <row r="72" spans="1:10" ht="17.25" customHeight="1">
      <c r="A72" s="10"/>
      <c r="B72" s="30" t="s">
        <v>52</v>
      </c>
      <c r="C72" s="10"/>
      <c r="D72" s="10" t="s">
        <v>53</v>
      </c>
      <c r="E72" s="10"/>
      <c r="F72" s="11"/>
      <c r="G72" s="1149"/>
      <c r="H72" s="1141"/>
      <c r="I72" s="1142"/>
      <c r="J72" s="14"/>
    </row>
    <row r="73" spans="1:10" ht="17.25" customHeight="1">
      <c r="A73" s="10"/>
      <c r="B73" s="30" t="s">
        <v>54</v>
      </c>
      <c r="C73" s="10"/>
      <c r="D73" s="10" t="s">
        <v>55</v>
      </c>
      <c r="E73" s="10"/>
      <c r="F73" s="11"/>
      <c r="G73" s="1143"/>
      <c r="H73" s="1144"/>
      <c r="I73" s="1145"/>
      <c r="J73" s="14"/>
    </row>
    <row r="74" spans="1:10" ht="17.25" customHeight="1">
      <c r="A74" s="10"/>
      <c r="B74" s="30" t="s">
        <v>56</v>
      </c>
      <c r="C74" s="10"/>
      <c r="D74" s="10" t="s">
        <v>57</v>
      </c>
      <c r="E74" s="10"/>
      <c r="F74" s="11"/>
      <c r="G74" s="1143"/>
      <c r="H74" s="1144"/>
      <c r="I74" s="1145"/>
      <c r="J74" s="14"/>
    </row>
    <row r="75" spans="1:10" ht="17.25" customHeight="1">
      <c r="A75" s="10"/>
      <c r="B75" s="30" t="s">
        <v>58</v>
      </c>
      <c r="C75" s="10"/>
      <c r="D75" s="10" t="s">
        <v>59</v>
      </c>
      <c r="E75" s="10"/>
      <c r="F75" s="11"/>
      <c r="G75" s="1143"/>
      <c r="H75" s="1144"/>
      <c r="I75" s="1145"/>
      <c r="J75" s="14"/>
    </row>
    <row r="76" spans="1:10" ht="17.25" customHeight="1">
      <c r="A76" s="10"/>
      <c r="B76" s="30" t="s">
        <v>60</v>
      </c>
      <c r="C76" s="10"/>
      <c r="D76" s="10" t="s">
        <v>61</v>
      </c>
      <c r="E76" s="10"/>
      <c r="F76" s="11"/>
      <c r="G76" s="1143"/>
      <c r="H76" s="1144"/>
      <c r="I76" s="1145"/>
      <c r="J76" s="14"/>
    </row>
    <row r="77" spans="1:10" ht="17.25" customHeight="1">
      <c r="A77" s="10"/>
      <c r="B77" s="30" t="s">
        <v>62</v>
      </c>
      <c r="C77" s="10"/>
      <c r="D77" s="10" t="s">
        <v>63</v>
      </c>
      <c r="E77" s="10"/>
      <c r="F77" s="11"/>
      <c r="G77" s="1143"/>
      <c r="H77" s="1144"/>
      <c r="I77" s="1145"/>
      <c r="J77" s="14"/>
    </row>
    <row r="78" spans="1:10" ht="17.25" customHeight="1">
      <c r="A78" s="10"/>
      <c r="B78" s="30" t="s">
        <v>64</v>
      </c>
      <c r="C78" s="10"/>
      <c r="D78" s="10" t="s">
        <v>65</v>
      </c>
      <c r="E78" s="10"/>
      <c r="F78" s="11"/>
      <c r="G78" s="1143"/>
      <c r="H78" s="1144"/>
      <c r="I78" s="1145"/>
      <c r="J78" s="14"/>
    </row>
    <row r="79" spans="1:10" ht="17.25" customHeight="1">
      <c r="A79" s="10"/>
      <c r="B79" s="30" t="s">
        <v>66</v>
      </c>
      <c r="C79" s="10"/>
      <c r="D79" s="10" t="s">
        <v>67</v>
      </c>
      <c r="E79" s="10"/>
      <c r="F79" s="11"/>
      <c r="G79" s="1146"/>
      <c r="H79" s="1147"/>
      <c r="I79" s="1148"/>
      <c r="J79" s="14"/>
    </row>
    <row r="80" spans="1:10" ht="17.25" customHeight="1">
      <c r="A80" s="10"/>
      <c r="B80" s="30" t="s">
        <v>68</v>
      </c>
      <c r="C80" s="10"/>
      <c r="D80" s="10" t="s">
        <v>69</v>
      </c>
      <c r="E80" s="10"/>
      <c r="F80" s="11"/>
      <c r="G80" s="10"/>
      <c r="H80" s="10"/>
      <c r="I80" s="10"/>
      <c r="J80" s="14"/>
    </row>
    <row r="81" spans="1:10" ht="17.25" customHeight="1">
      <c r="A81" s="10"/>
      <c r="B81" s="30" t="s">
        <v>70</v>
      </c>
      <c r="C81" s="10"/>
      <c r="D81" s="33" t="s">
        <v>71</v>
      </c>
      <c r="E81" s="10"/>
      <c r="F81" s="11"/>
      <c r="G81" s="10"/>
      <c r="H81" s="10"/>
      <c r="I81" s="10"/>
      <c r="J81" s="14"/>
    </row>
    <row r="82" spans="1:10" ht="17.25" customHeight="1">
      <c r="A82" s="10"/>
      <c r="B82" s="30" t="s">
        <v>72</v>
      </c>
      <c r="C82" s="10"/>
      <c r="D82" s="10" t="s">
        <v>73</v>
      </c>
      <c r="E82" s="10"/>
      <c r="F82" s="11"/>
      <c r="G82" s="10"/>
      <c r="H82" s="10"/>
      <c r="I82" s="10"/>
      <c r="J82" s="14"/>
    </row>
    <row r="83" spans="1:10" ht="17.25" customHeight="1">
      <c r="A83" s="10"/>
      <c r="B83" s="30" t="s">
        <v>74</v>
      </c>
      <c r="C83" s="10"/>
      <c r="D83" s="10" t="s">
        <v>75</v>
      </c>
      <c r="E83" s="10"/>
      <c r="F83" s="10"/>
      <c r="G83" s="10"/>
      <c r="H83" s="10"/>
      <c r="I83" s="10"/>
      <c r="J83" s="10"/>
    </row>
    <row r="84" spans="1:10" ht="17.25" customHeight="1">
      <c r="A84" s="10"/>
      <c r="B84" s="30" t="s">
        <v>76</v>
      </c>
      <c r="C84" s="10"/>
      <c r="D84" s="10" t="s">
        <v>77</v>
      </c>
      <c r="E84" s="10"/>
      <c r="F84" s="10"/>
      <c r="G84" s="10"/>
      <c r="H84" s="10"/>
      <c r="I84" s="10"/>
      <c r="J84" s="10"/>
    </row>
    <row r="85" spans="1:10" ht="17.25" customHeight="1">
      <c r="A85" s="10"/>
      <c r="B85" s="30" t="s">
        <v>78</v>
      </c>
      <c r="C85" s="10"/>
      <c r="D85" s="34" t="s">
        <v>79</v>
      </c>
      <c r="E85" s="10"/>
      <c r="F85" s="10"/>
      <c r="G85" s="10"/>
      <c r="H85" s="10"/>
      <c r="I85" s="10"/>
      <c r="J85" s="10"/>
    </row>
    <row r="86" spans="1:10" ht="14.25" customHeight="1">
      <c r="A86" s="12"/>
      <c r="B86" s="35"/>
      <c r="C86" s="10"/>
      <c r="D86" s="12"/>
      <c r="E86" s="12"/>
      <c r="F86" s="12"/>
      <c r="G86" s="12"/>
      <c r="H86" s="12"/>
      <c r="I86" s="12"/>
      <c r="J86" s="12"/>
    </row>
    <row r="87" spans="1:10" ht="14.25" customHeight="1">
      <c r="A87" s="31"/>
      <c r="B87" s="31"/>
      <c r="C87" s="31"/>
      <c r="D87" s="31"/>
      <c r="E87" s="31"/>
      <c r="F87" s="31"/>
      <c r="G87" s="31"/>
      <c r="H87" s="31"/>
      <c r="I87" s="31"/>
      <c r="J87" s="31"/>
    </row>
    <row r="88" spans="1:10" ht="14.25" customHeight="1">
      <c r="A88" s="31"/>
      <c r="B88" s="31"/>
      <c r="C88" s="31"/>
      <c r="D88" s="31"/>
      <c r="E88" s="31"/>
      <c r="F88" s="31"/>
      <c r="G88" s="31"/>
      <c r="H88" s="31"/>
      <c r="I88" s="31"/>
      <c r="J88" s="31"/>
    </row>
    <row r="89" spans="1:10" ht="14.25" customHeight="1">
      <c r="A89" s="36"/>
      <c r="B89" s="37" t="s">
        <v>80</v>
      </c>
      <c r="C89" s="36"/>
      <c r="D89" s="36"/>
      <c r="E89" s="36"/>
      <c r="F89" s="36"/>
      <c r="G89" s="36"/>
      <c r="H89" s="36"/>
      <c r="I89" s="36"/>
      <c r="J89" s="36"/>
    </row>
    <row r="90" spans="1:10" ht="15.75" customHeight="1">
      <c r="A90" s="28"/>
      <c r="B90" s="28"/>
      <c r="C90" s="28"/>
      <c r="D90" s="28"/>
      <c r="E90" s="28"/>
      <c r="F90" s="28"/>
      <c r="G90" s="28"/>
      <c r="H90" s="28"/>
      <c r="I90" s="28"/>
      <c r="J90" s="28"/>
    </row>
    <row r="91" spans="1:10" ht="15.75" customHeight="1"/>
    <row r="92" spans="1:10" ht="15.75" customHeight="1"/>
    <row r="93" spans="1:10" ht="15.75" customHeight="1"/>
    <row r="94" spans="1:10" ht="15.75" customHeight="1"/>
    <row r="95" spans="1:10" ht="15.75" customHeight="1"/>
    <row r="96" spans="1:10"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30">
    <mergeCell ref="A1:J1"/>
    <mergeCell ref="B19:I19"/>
    <mergeCell ref="B21:I21"/>
    <mergeCell ref="B23:I23"/>
    <mergeCell ref="B25:I25"/>
    <mergeCell ref="A62:C62"/>
    <mergeCell ref="G68:I70"/>
    <mergeCell ref="G72:I79"/>
    <mergeCell ref="B32:B42"/>
    <mergeCell ref="B43:B44"/>
    <mergeCell ref="B45:B46"/>
    <mergeCell ref="A48:E48"/>
    <mergeCell ref="B52:J52"/>
    <mergeCell ref="B54:J54"/>
    <mergeCell ref="B27:I27"/>
    <mergeCell ref="B29:I29"/>
    <mergeCell ref="B47:I47"/>
    <mergeCell ref="B50:J50"/>
    <mergeCell ref="B51:J51"/>
    <mergeCell ref="B53:J53"/>
    <mergeCell ref="B20:G20"/>
    <mergeCell ref="B26:J26"/>
    <mergeCell ref="B56:I56"/>
    <mergeCell ref="B58:I58"/>
    <mergeCell ref="B60:I60"/>
    <mergeCell ref="A2:F2"/>
    <mergeCell ref="A15:H15"/>
    <mergeCell ref="B16:I16"/>
    <mergeCell ref="B17:I17"/>
    <mergeCell ref="B18:I18"/>
  </mergeCells>
  <hyperlinks>
    <hyperlink ref="B26" r:id="rId1" xr:uid="{00000000-0004-0000-0000-000001000000}"/>
    <hyperlink ref="D32" location="'Business details'!A1" display="Business details" xr:uid="{00000000-0004-0000-0000-000002000000}"/>
    <hyperlink ref="D33" location="Fuel!A1" display="Fuel" xr:uid="{00000000-0004-0000-0000-000003000000}"/>
    <hyperlink ref="D34" location="Materials!A1" display="Materials" xr:uid="{00000000-0004-0000-0000-000004000000}"/>
    <hyperlink ref="D35" location="Inventory!A1" display="Inventory" xr:uid="{00000000-0004-0000-0000-000005000000}"/>
    <hyperlink ref="D36" location="null!A1" display="Fertility &amp; Cropping" xr:uid="{00000000-0004-0000-0000-000006000000}"/>
    <hyperlink ref="D37" location="Inputs!A1" display="Inputs" xr:uid="{00000000-0004-0000-0000-000007000000}"/>
    <hyperlink ref="D38" location="Livestock!A1" display="Livestock" xr:uid="{00000000-0004-0000-0000-000008000000}"/>
    <hyperlink ref="D39" location="Waste!A1" display="Waste" xr:uid="{00000000-0004-0000-0000-000009000000}"/>
    <hyperlink ref="D40" location="null!A1" display="Distribution" xr:uid="{00000000-0004-0000-0000-00000A000000}"/>
    <hyperlink ref="D41" location="null!A1" display="Processing" xr:uid="{00000000-0004-0000-0000-00000B000000}"/>
    <hyperlink ref="D42" location="Sequestration!A1" display="Sequestration" xr:uid="{00000000-0004-0000-0000-00000C000000}"/>
    <hyperlink ref="D43" location="'Average head of livestock'!A1" display="Average head of livestock" xr:uid="{00000000-0004-0000-0000-00000D000000}"/>
    <hyperlink ref="D44" location="null!A1" display="SOM and SOC" xr:uid="{00000000-0004-0000-0000-00000E000000}"/>
    <hyperlink ref="D45" location="'List of references'!A1" display="List of references" xr:uid="{00000000-0004-0000-0000-00000F000000}"/>
    <hyperlink ref="D46" location="'Factor references'!A1" display="Factor references" xr:uid="{00000000-0004-0000-0000-000010000000}"/>
    <hyperlink ref="H71" r:id="rId2" xr:uid="{00000000-0004-0000-0000-000013000000}"/>
  </hyperlinks>
  <pageMargins left="0.7" right="0.7" top="0.75" bottom="0.75" header="0" footer="0"/>
  <pageSetup orientation="landscape"/>
  <headerFooter>
    <oddHeader>&amp;C&amp;A</oddHeader>
    <oddFooter>&amp;CPage &amp;P</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3CA00"/>
  </sheetPr>
  <dimension ref="A1:H1000"/>
  <sheetViews>
    <sheetView workbookViewId="0">
      <selection activeCell="J21" sqref="J21"/>
    </sheetView>
  </sheetViews>
  <sheetFormatPr defaultColWidth="14.42578125" defaultRowHeight="15" customHeight="1"/>
  <cols>
    <col min="1" max="1" width="29.28515625" customWidth="1"/>
    <col min="2" max="2" width="16.42578125" customWidth="1"/>
    <col min="3" max="3" width="10.5703125" customWidth="1"/>
    <col min="6" max="6" width="15.85546875" customWidth="1"/>
    <col min="7" max="7" width="16" customWidth="1"/>
    <col min="8" max="8" width="46.42578125" customWidth="1"/>
  </cols>
  <sheetData>
    <row r="1" spans="1:8" ht="17.25" customHeight="1">
      <c r="A1" s="1202" t="s">
        <v>1129</v>
      </c>
      <c r="B1" s="359" t="s">
        <v>1130</v>
      </c>
      <c r="C1" s="520"/>
      <c r="D1" s="356"/>
      <c r="E1" s="356"/>
      <c r="F1" s="356"/>
      <c r="G1" s="821"/>
      <c r="H1" s="821"/>
    </row>
    <row r="2" spans="1:8" ht="17.25" customHeight="1">
      <c r="A2" s="1159"/>
      <c r="B2" s="356"/>
      <c r="C2" s="356"/>
      <c r="D2" s="356"/>
      <c r="E2" s="356"/>
      <c r="F2" s="356"/>
      <c r="G2" s="821"/>
      <c r="H2" s="821"/>
    </row>
    <row r="3" spans="1:8" ht="68.25" customHeight="1">
      <c r="A3" s="524" t="s">
        <v>113</v>
      </c>
      <c r="B3" s="525"/>
      <c r="C3" s="525"/>
      <c r="D3" s="526"/>
      <c r="E3" s="527"/>
      <c r="F3" s="822"/>
      <c r="G3" s="823"/>
      <c r="H3" s="824"/>
    </row>
    <row r="4" spans="1:8" ht="42" customHeight="1">
      <c r="A4" s="361" t="s">
        <v>84</v>
      </c>
      <c r="B4" s="361"/>
      <c r="C4" s="361" t="s">
        <v>283</v>
      </c>
      <c r="D4" s="361" t="s">
        <v>1131</v>
      </c>
      <c r="E4" s="361" t="s">
        <v>1132</v>
      </c>
      <c r="F4" s="361" t="s">
        <v>1133</v>
      </c>
      <c r="G4" s="361" t="s">
        <v>1134</v>
      </c>
      <c r="H4" s="825" t="s">
        <v>87</v>
      </c>
    </row>
    <row r="5" spans="1:8" ht="12.75" customHeight="1">
      <c r="A5" s="55" t="s">
        <v>475</v>
      </c>
      <c r="B5" s="55"/>
      <c r="C5" s="55" t="s">
        <v>77</v>
      </c>
      <c r="D5" s="460"/>
      <c r="E5" s="460"/>
      <c r="F5" s="217"/>
      <c r="G5" s="826"/>
      <c r="H5" s="826"/>
    </row>
    <row r="6" spans="1:8" ht="12.75" customHeight="1">
      <c r="A6" s="1252" t="s">
        <v>1135</v>
      </c>
      <c r="B6" s="827" t="s">
        <v>1136</v>
      </c>
      <c r="C6" s="827" t="s">
        <v>77</v>
      </c>
      <c r="D6" s="371"/>
      <c r="E6" s="371"/>
      <c r="F6" s="218"/>
      <c r="G6" s="828"/>
      <c r="H6" s="828"/>
    </row>
    <row r="7" spans="1:8" ht="12.75" customHeight="1">
      <c r="A7" s="1152"/>
      <c r="B7" s="218" t="s">
        <v>1137</v>
      </c>
      <c r="C7" s="218" t="s">
        <v>77</v>
      </c>
      <c r="D7" s="371"/>
      <c r="E7" s="371"/>
      <c r="F7" s="218"/>
      <c r="G7" s="828"/>
      <c r="H7" s="828"/>
    </row>
    <row r="8" spans="1:8" ht="12.75" customHeight="1">
      <c r="A8" s="299" t="s">
        <v>1138</v>
      </c>
      <c r="B8" s="299"/>
      <c r="C8" s="299" t="s">
        <v>77</v>
      </c>
      <c r="D8" s="371"/>
      <c r="E8" s="371"/>
      <c r="F8" s="219"/>
      <c r="G8" s="829"/>
      <c r="H8" s="829"/>
    </row>
    <row r="9" spans="1:8" ht="12.75" customHeight="1">
      <c r="A9" s="830" t="s">
        <v>1139</v>
      </c>
      <c r="B9" s="830"/>
      <c r="C9" s="562" t="s">
        <v>297</v>
      </c>
      <c r="D9" s="831"/>
      <c r="E9" s="372"/>
      <c r="F9" s="218"/>
      <c r="G9" s="828"/>
      <c r="H9" s="832"/>
    </row>
    <row r="10" spans="1:8" ht="12.75" customHeight="1">
      <c r="A10" s="448" t="s">
        <v>604</v>
      </c>
      <c r="B10" s="448"/>
      <c r="C10" s="448" t="s">
        <v>77</v>
      </c>
      <c r="D10" s="831"/>
      <c r="E10" s="371"/>
      <c r="F10" s="217"/>
      <c r="G10" s="826"/>
      <c r="H10" s="826"/>
    </row>
    <row r="11" spans="1:8" ht="12.75" customHeight="1">
      <c r="A11" s="1252" t="s">
        <v>1140</v>
      </c>
      <c r="B11" s="827" t="s">
        <v>1141</v>
      </c>
      <c r="C11" s="833" t="s">
        <v>77</v>
      </c>
      <c r="D11" s="834"/>
      <c r="E11" s="371"/>
      <c r="F11" s="218"/>
      <c r="G11" s="828"/>
      <c r="H11" s="828"/>
    </row>
    <row r="12" spans="1:8" ht="12.75" customHeight="1">
      <c r="A12" s="1194"/>
      <c r="B12" s="299" t="s">
        <v>1142</v>
      </c>
      <c r="C12" s="835" t="s">
        <v>77</v>
      </c>
      <c r="D12" s="834"/>
      <c r="E12" s="371"/>
      <c r="F12" s="218"/>
      <c r="G12" s="828"/>
      <c r="H12" s="828"/>
    </row>
    <row r="13" spans="1:8" ht="12.75" customHeight="1">
      <c r="A13" s="836" t="s">
        <v>511</v>
      </c>
      <c r="B13" s="836"/>
      <c r="C13" s="836" t="s">
        <v>77</v>
      </c>
      <c r="D13" s="371"/>
      <c r="E13" s="371"/>
      <c r="F13" s="218"/>
      <c r="G13" s="828"/>
      <c r="H13" s="828"/>
    </row>
    <row r="14" spans="1:8" ht="12.75" customHeight="1">
      <c r="A14" s="448" t="s">
        <v>1143</v>
      </c>
      <c r="B14" s="448" t="s">
        <v>1144</v>
      </c>
      <c r="C14" s="448" t="s">
        <v>77</v>
      </c>
      <c r="D14" s="371"/>
      <c r="E14" s="371"/>
      <c r="F14" s="218"/>
      <c r="G14" s="828"/>
      <c r="H14" s="828"/>
    </row>
    <row r="15" spans="1:8" ht="12.75" customHeight="1">
      <c r="A15" s="1252" t="s">
        <v>1145</v>
      </c>
      <c r="B15" s="827" t="s">
        <v>1144</v>
      </c>
      <c r="C15" s="827" t="s">
        <v>77</v>
      </c>
      <c r="D15" s="371"/>
      <c r="E15" s="371"/>
      <c r="F15" s="218"/>
      <c r="G15" s="828"/>
      <c r="H15" s="828"/>
    </row>
    <row r="16" spans="1:8" ht="12.75" customHeight="1">
      <c r="A16" s="1151"/>
      <c r="B16" s="218" t="s">
        <v>500</v>
      </c>
      <c r="C16" s="218" t="s">
        <v>77</v>
      </c>
      <c r="D16" s="371"/>
      <c r="E16" s="371"/>
      <c r="F16" s="218"/>
      <c r="G16" s="828"/>
      <c r="H16" s="828"/>
    </row>
    <row r="17" spans="1:8" ht="12.75" customHeight="1">
      <c r="A17" s="1194"/>
      <c r="B17" s="299" t="s">
        <v>510</v>
      </c>
      <c r="C17" s="299" t="s">
        <v>77</v>
      </c>
      <c r="D17" s="371"/>
      <c r="E17" s="371"/>
      <c r="F17" s="218"/>
      <c r="G17" s="828"/>
      <c r="H17" s="828"/>
    </row>
    <row r="18" spans="1:8" ht="12.75" customHeight="1">
      <c r="A18" s="1252" t="s">
        <v>1146</v>
      </c>
      <c r="B18" s="827" t="s">
        <v>301</v>
      </c>
      <c r="C18" s="827" t="s">
        <v>77</v>
      </c>
      <c r="D18" s="371"/>
      <c r="E18" s="371"/>
      <c r="F18" s="218"/>
      <c r="G18" s="828"/>
      <c r="H18" s="828"/>
    </row>
    <row r="19" spans="1:8" ht="12.75" customHeight="1">
      <c r="A19" s="1151"/>
      <c r="B19" s="218" t="s">
        <v>42</v>
      </c>
      <c r="C19" s="218" t="s">
        <v>77</v>
      </c>
      <c r="D19" s="371"/>
      <c r="E19" s="371"/>
      <c r="F19" s="218"/>
      <c r="G19" s="828"/>
      <c r="H19" s="828"/>
    </row>
    <row r="20" spans="1:8" ht="12.75" customHeight="1">
      <c r="A20" s="1151"/>
      <c r="B20" s="218" t="s">
        <v>56</v>
      </c>
      <c r="C20" s="218" t="s">
        <v>77</v>
      </c>
      <c r="D20" s="371"/>
      <c r="E20" s="371"/>
      <c r="F20" s="218"/>
      <c r="G20" s="828"/>
      <c r="H20" s="828"/>
    </row>
    <row r="21" spans="1:8" ht="12.75" customHeight="1">
      <c r="A21" s="1151"/>
      <c r="B21" s="218" t="s">
        <v>70</v>
      </c>
      <c r="C21" s="218" t="s">
        <v>77</v>
      </c>
      <c r="D21" s="371"/>
      <c r="E21" s="371"/>
      <c r="F21" s="218"/>
      <c r="G21" s="828"/>
      <c r="H21" s="828"/>
    </row>
    <row r="22" spans="1:8" ht="12.75" customHeight="1">
      <c r="A22" s="1151"/>
      <c r="B22" s="218" t="s">
        <v>1147</v>
      </c>
      <c r="C22" s="218" t="s">
        <v>77</v>
      </c>
      <c r="D22" s="371"/>
      <c r="E22" s="371"/>
      <c r="F22" s="218"/>
      <c r="G22" s="828"/>
      <c r="H22" s="828"/>
    </row>
    <row r="23" spans="1:8" ht="12.75" customHeight="1">
      <c r="A23" s="1194"/>
      <c r="B23" s="299" t="s">
        <v>72</v>
      </c>
      <c r="C23" s="299" t="s">
        <v>77</v>
      </c>
      <c r="D23" s="371"/>
      <c r="E23" s="371"/>
      <c r="F23" s="218"/>
      <c r="G23" s="828"/>
      <c r="H23" s="828"/>
    </row>
    <row r="24" spans="1:8" ht="12.75" customHeight="1">
      <c r="A24" s="55" t="s">
        <v>1148</v>
      </c>
      <c r="B24" s="55"/>
      <c r="C24" s="55" t="s">
        <v>77</v>
      </c>
      <c r="D24" s="371"/>
      <c r="E24" s="218"/>
      <c r="F24" s="371"/>
      <c r="G24" s="371"/>
      <c r="H24" s="218"/>
    </row>
    <row r="25" spans="1:8" ht="12.75" customHeight="1">
      <c r="A25" s="1252" t="s">
        <v>1149</v>
      </c>
      <c r="B25" s="827" t="s">
        <v>1150</v>
      </c>
      <c r="C25" s="827" t="s">
        <v>77</v>
      </c>
      <c r="D25" s="371"/>
      <c r="E25" s="218"/>
      <c r="F25" s="372"/>
      <c r="G25" s="828"/>
      <c r="H25" s="828"/>
    </row>
    <row r="26" spans="1:8" ht="12.75" customHeight="1">
      <c r="A26" s="1194"/>
      <c r="B26" s="299" t="s">
        <v>1151</v>
      </c>
      <c r="C26" s="299" t="s">
        <v>77</v>
      </c>
      <c r="D26" s="371"/>
      <c r="E26" s="218"/>
      <c r="F26" s="371"/>
      <c r="G26" s="828"/>
      <c r="H26" s="828"/>
    </row>
    <row r="27" spans="1:8" ht="12.75" customHeight="1">
      <c r="A27" s="836" t="s">
        <v>278</v>
      </c>
      <c r="B27" s="836"/>
      <c r="C27" s="836" t="s">
        <v>77</v>
      </c>
      <c r="D27" s="371"/>
      <c r="E27" s="371"/>
      <c r="F27" s="218"/>
      <c r="G27" s="828"/>
      <c r="H27" s="828"/>
    </row>
    <row r="28" spans="1:8" ht="12.75" customHeight="1">
      <c r="A28" s="830" t="s">
        <v>583</v>
      </c>
      <c r="B28" s="830"/>
      <c r="C28" s="830" t="s">
        <v>77</v>
      </c>
      <c r="D28" s="371"/>
      <c r="E28" s="371"/>
      <c r="F28" s="218"/>
      <c r="G28" s="828"/>
      <c r="H28" s="828"/>
    </row>
    <row r="29" spans="1:8" ht="12.75" customHeight="1">
      <c r="A29" s="830" t="s">
        <v>1152</v>
      </c>
      <c r="B29" s="830"/>
      <c r="C29" s="830" t="s">
        <v>77</v>
      </c>
      <c r="D29" s="371"/>
      <c r="E29" s="371"/>
      <c r="F29" s="218"/>
      <c r="G29" s="828"/>
      <c r="H29" s="828"/>
    </row>
    <row r="30" spans="1:8" ht="12.75" customHeight="1">
      <c r="A30" s="830" t="s">
        <v>1153</v>
      </c>
      <c r="B30" s="830"/>
      <c r="C30" s="830" t="s">
        <v>77</v>
      </c>
      <c r="D30" s="371"/>
      <c r="E30" s="371"/>
      <c r="F30" s="218"/>
      <c r="G30" s="828"/>
      <c r="H30" s="828"/>
    </row>
    <row r="31" spans="1:8" ht="12.75" customHeight="1">
      <c r="A31" s="448" t="s">
        <v>1154</v>
      </c>
      <c r="B31" s="448"/>
      <c r="C31" s="448" t="s">
        <v>77</v>
      </c>
      <c r="D31" s="381"/>
      <c r="E31" s="381"/>
      <c r="F31" s="219"/>
      <c r="G31" s="829"/>
      <c r="H31" s="829"/>
    </row>
    <row r="32" spans="1:8" ht="12.75" customHeight="1">
      <c r="A32" s="837"/>
      <c r="B32" s="837"/>
      <c r="C32" s="837"/>
      <c r="D32" s="837"/>
      <c r="E32" s="837"/>
      <c r="F32" s="837"/>
      <c r="G32" s="838"/>
      <c r="H32" s="838"/>
    </row>
    <row r="33" spans="1:8" ht="12.75" customHeight="1">
      <c r="A33" s="839"/>
      <c r="B33" s="839"/>
      <c r="C33" s="839"/>
      <c r="D33" s="839"/>
      <c r="E33" s="839"/>
      <c r="F33" s="839"/>
      <c r="G33" s="840"/>
      <c r="H33" s="840"/>
    </row>
    <row r="34" spans="1:8" ht="12.75" customHeight="1">
      <c r="A34" s="841"/>
      <c r="B34" s="841"/>
      <c r="C34" s="842"/>
      <c r="D34" s="842"/>
      <c r="E34" s="841"/>
      <c r="F34" s="841"/>
      <c r="G34" s="843"/>
      <c r="H34" s="843"/>
    </row>
    <row r="35" spans="1:8" ht="12.75" customHeight="1">
      <c r="A35" s="842"/>
      <c r="B35" s="842"/>
      <c r="C35" s="842"/>
      <c r="D35" s="842"/>
      <c r="E35" s="842"/>
      <c r="F35" s="842"/>
      <c r="G35" s="844"/>
      <c r="H35" s="844"/>
    </row>
    <row r="36" spans="1:8" ht="12.75" customHeight="1">
      <c r="A36" s="841"/>
      <c r="B36" s="842"/>
      <c r="C36" s="842"/>
      <c r="D36" s="842"/>
      <c r="E36" s="842"/>
      <c r="F36" s="842"/>
      <c r="G36" s="844"/>
      <c r="H36" s="844"/>
    </row>
    <row r="37" spans="1:8" ht="12.75" customHeight="1">
      <c r="A37" s="842"/>
      <c r="B37" s="842"/>
      <c r="C37" s="842"/>
      <c r="D37" s="842"/>
      <c r="E37" s="842"/>
      <c r="F37" s="842"/>
      <c r="G37" s="844"/>
      <c r="H37" s="844"/>
    </row>
    <row r="38" spans="1:8" ht="12.75" customHeight="1">
      <c r="A38" s="842"/>
      <c r="B38" s="842"/>
      <c r="C38" s="842"/>
      <c r="D38" s="842"/>
      <c r="E38" s="842"/>
      <c r="F38" s="842"/>
      <c r="G38" s="844"/>
      <c r="H38" s="844"/>
    </row>
    <row r="39" spans="1:8" ht="12.75" customHeight="1">
      <c r="A39" s="842"/>
      <c r="B39" s="842"/>
      <c r="C39" s="842"/>
      <c r="D39" s="842"/>
      <c r="E39" s="842"/>
      <c r="F39" s="842"/>
      <c r="G39" s="844"/>
      <c r="H39" s="844"/>
    </row>
    <row r="40" spans="1:8" ht="12.75" customHeight="1">
      <c r="A40" s="842"/>
      <c r="B40" s="842"/>
      <c r="C40" s="842"/>
      <c r="D40" s="842"/>
      <c r="E40" s="842"/>
      <c r="F40" s="842"/>
      <c r="G40" s="844"/>
      <c r="H40" s="844"/>
    </row>
    <row r="41" spans="1:8" ht="12.75" customHeight="1">
      <c r="A41" s="842"/>
      <c r="B41" s="842"/>
      <c r="C41" s="842"/>
      <c r="D41" s="842"/>
      <c r="E41" s="842"/>
      <c r="F41" s="842"/>
      <c r="G41" s="844"/>
      <c r="H41" s="844"/>
    </row>
    <row r="42" spans="1:8" ht="12.75" customHeight="1">
      <c r="A42" s="842"/>
      <c r="B42" s="842"/>
      <c r="C42" s="842"/>
      <c r="D42" s="842"/>
      <c r="E42" s="842"/>
      <c r="F42" s="842"/>
      <c r="G42" s="844"/>
      <c r="H42" s="844"/>
    </row>
    <row r="43" spans="1:8" ht="12.75" customHeight="1">
      <c r="A43" s="842"/>
      <c r="B43" s="842"/>
      <c r="C43" s="842"/>
      <c r="D43" s="842"/>
      <c r="E43" s="842"/>
      <c r="F43" s="842"/>
      <c r="G43" s="844"/>
      <c r="H43" s="844"/>
    </row>
    <row r="44" spans="1:8" ht="12.75" customHeight="1">
      <c r="A44" s="842"/>
      <c r="B44" s="842"/>
      <c r="C44" s="842"/>
      <c r="D44" s="842"/>
      <c r="E44" s="842"/>
      <c r="F44" s="842"/>
      <c r="G44" s="844"/>
      <c r="H44" s="844"/>
    </row>
    <row r="45" spans="1:8" ht="12.75" customHeight="1">
      <c r="A45" s="842"/>
      <c r="B45" s="842"/>
      <c r="C45" s="842"/>
      <c r="D45" s="842"/>
      <c r="E45" s="842"/>
      <c r="F45" s="842"/>
      <c r="G45" s="844"/>
      <c r="H45" s="844"/>
    </row>
    <row r="46" spans="1:8" ht="12.75" customHeight="1">
      <c r="A46" s="842"/>
      <c r="B46" s="842"/>
      <c r="C46" s="842"/>
      <c r="D46" s="842"/>
      <c r="E46" s="842"/>
      <c r="F46" s="842"/>
      <c r="G46" s="844"/>
      <c r="H46" s="844"/>
    </row>
    <row r="47" spans="1:8" ht="12.75" customHeight="1">
      <c r="A47" s="842"/>
      <c r="B47" s="842"/>
      <c r="C47" s="842"/>
      <c r="D47" s="842"/>
      <c r="E47" s="842"/>
      <c r="F47" s="842"/>
      <c r="G47" s="844"/>
      <c r="H47" s="844"/>
    </row>
    <row r="48" spans="1:8" ht="12.75" customHeight="1">
      <c r="A48" s="842"/>
      <c r="B48" s="842"/>
      <c r="C48" s="842"/>
      <c r="D48" s="842"/>
      <c r="E48" s="842"/>
      <c r="F48" s="842"/>
      <c r="G48" s="844"/>
      <c r="H48" s="844"/>
    </row>
    <row r="49" spans="1:8" ht="12.75" customHeight="1">
      <c r="A49" s="842"/>
      <c r="B49" s="842"/>
      <c r="C49" s="842"/>
      <c r="D49" s="842"/>
      <c r="E49" s="842"/>
      <c r="F49" s="842"/>
      <c r="G49" s="844"/>
      <c r="H49" s="844"/>
    </row>
    <row r="50" spans="1:8" ht="12.75" customHeight="1">
      <c r="A50" s="842"/>
      <c r="B50" s="842"/>
      <c r="C50" s="842"/>
      <c r="D50" s="842"/>
      <c r="E50" s="842"/>
      <c r="F50" s="842"/>
      <c r="G50" s="844"/>
      <c r="H50" s="844"/>
    </row>
    <row r="51" spans="1:8" ht="12.75" customHeight="1">
      <c r="A51" s="842"/>
      <c r="B51" s="842"/>
      <c r="C51" s="842"/>
      <c r="D51" s="842"/>
      <c r="E51" s="842"/>
      <c r="F51" s="842"/>
      <c r="G51" s="844"/>
      <c r="H51" s="844"/>
    </row>
    <row r="52" spans="1:8" ht="12.75" customHeight="1">
      <c r="A52" s="842"/>
      <c r="B52" s="842"/>
      <c r="C52" s="842"/>
      <c r="D52" s="842"/>
      <c r="E52" s="842"/>
      <c r="F52" s="842"/>
      <c r="G52" s="844"/>
      <c r="H52" s="844"/>
    </row>
    <row r="53" spans="1:8" ht="12.75" customHeight="1">
      <c r="A53" s="842"/>
      <c r="B53" s="842"/>
      <c r="C53" s="842"/>
      <c r="D53" s="842"/>
      <c r="E53" s="842"/>
      <c r="F53" s="842"/>
      <c r="G53" s="844"/>
      <c r="H53" s="844"/>
    </row>
    <row r="54" spans="1:8" ht="12.75" customHeight="1">
      <c r="A54" s="842"/>
      <c r="B54" s="842"/>
      <c r="C54" s="842"/>
      <c r="D54" s="842"/>
      <c r="E54" s="842"/>
      <c r="F54" s="842"/>
      <c r="G54" s="844"/>
      <c r="H54" s="844"/>
    </row>
    <row r="55" spans="1:8" ht="12.75" customHeight="1">
      <c r="A55" s="842"/>
      <c r="B55" s="842"/>
      <c r="C55" s="842"/>
      <c r="D55" s="842"/>
      <c r="E55" s="842"/>
      <c r="F55" s="842"/>
      <c r="G55" s="844"/>
      <c r="H55" s="844"/>
    </row>
    <row r="56" spans="1:8" ht="12.75" customHeight="1">
      <c r="A56" s="842"/>
      <c r="B56" s="842"/>
      <c r="C56" s="842"/>
      <c r="D56" s="842"/>
      <c r="E56" s="842"/>
      <c r="F56" s="842"/>
      <c r="G56" s="844"/>
      <c r="H56" s="844"/>
    </row>
    <row r="57" spans="1:8" ht="12.75" customHeight="1">
      <c r="A57" s="842"/>
      <c r="B57" s="842"/>
      <c r="C57" s="842"/>
      <c r="D57" s="842"/>
      <c r="E57" s="842"/>
      <c r="F57" s="842"/>
      <c r="G57" s="844"/>
      <c r="H57" s="844"/>
    </row>
    <row r="58" spans="1:8" ht="12.75" customHeight="1">
      <c r="A58" s="842"/>
      <c r="B58" s="842"/>
      <c r="C58" s="842"/>
      <c r="D58" s="842"/>
      <c r="E58" s="842"/>
      <c r="F58" s="842"/>
      <c r="G58" s="844"/>
      <c r="H58" s="844"/>
    </row>
    <row r="59" spans="1:8" ht="12.75" customHeight="1">
      <c r="A59" s="842"/>
      <c r="B59" s="842"/>
      <c r="C59" s="842"/>
      <c r="D59" s="842"/>
      <c r="E59" s="842"/>
      <c r="F59" s="842"/>
      <c r="G59" s="844"/>
      <c r="H59" s="844"/>
    </row>
    <row r="60" spans="1:8" ht="12.75" customHeight="1">
      <c r="A60" s="516"/>
      <c r="B60" s="516"/>
      <c r="C60" s="516"/>
      <c r="D60" s="516"/>
      <c r="E60" s="516"/>
      <c r="F60" s="516"/>
      <c r="G60" s="790"/>
      <c r="H60" s="790"/>
    </row>
    <row r="61" spans="1:8" ht="12.75" customHeight="1">
      <c r="A61" s="516"/>
      <c r="B61" s="516"/>
      <c r="C61" s="516"/>
      <c r="D61" s="516"/>
      <c r="E61" s="516"/>
      <c r="F61" s="516"/>
      <c r="G61" s="790"/>
      <c r="H61" s="790"/>
    </row>
    <row r="62" spans="1:8" ht="12.75" customHeight="1">
      <c r="A62" s="516"/>
      <c r="B62" s="516"/>
      <c r="C62" s="516"/>
      <c r="D62" s="516"/>
      <c r="E62" s="516"/>
      <c r="F62" s="516"/>
      <c r="G62" s="790"/>
      <c r="H62" s="790"/>
    </row>
    <row r="63" spans="1:8" ht="12.75" customHeight="1">
      <c r="A63" s="516"/>
      <c r="B63" s="516"/>
      <c r="C63" s="516"/>
      <c r="D63" s="516"/>
      <c r="E63" s="516"/>
      <c r="F63" s="516"/>
      <c r="G63" s="790"/>
      <c r="H63" s="790"/>
    </row>
    <row r="64" spans="1:8" ht="12.75" customHeight="1">
      <c r="A64" s="516"/>
      <c r="B64" s="516"/>
      <c r="C64" s="516"/>
      <c r="D64" s="516"/>
      <c r="E64" s="516"/>
      <c r="F64" s="516"/>
      <c r="G64" s="790"/>
      <c r="H64" s="790"/>
    </row>
    <row r="65" spans="1:8" ht="12.75" customHeight="1">
      <c r="A65" s="516"/>
      <c r="B65" s="516"/>
      <c r="C65" s="516"/>
      <c r="D65" s="516"/>
      <c r="E65" s="516"/>
      <c r="F65" s="516"/>
      <c r="G65" s="790"/>
      <c r="H65" s="790"/>
    </row>
    <row r="66" spans="1:8" ht="12.75" customHeight="1">
      <c r="A66" s="516"/>
      <c r="B66" s="516"/>
      <c r="C66" s="516"/>
      <c r="D66" s="516"/>
      <c r="E66" s="516"/>
      <c r="F66" s="516"/>
      <c r="G66" s="790"/>
      <c r="H66" s="790"/>
    </row>
    <row r="67" spans="1:8" ht="12.75" customHeight="1">
      <c r="A67" s="516"/>
      <c r="B67" s="516"/>
      <c r="C67" s="516"/>
      <c r="D67" s="516"/>
      <c r="E67" s="516"/>
      <c r="F67" s="516"/>
      <c r="G67" s="790"/>
      <c r="H67" s="790"/>
    </row>
    <row r="68" spans="1:8" ht="12.75" customHeight="1">
      <c r="A68" s="516"/>
      <c r="B68" s="516"/>
      <c r="C68" s="516"/>
      <c r="D68" s="516"/>
      <c r="E68" s="516"/>
      <c r="F68" s="516"/>
      <c r="G68" s="790"/>
      <c r="H68" s="790"/>
    </row>
    <row r="69" spans="1:8" ht="12.75" customHeight="1">
      <c r="A69" s="516"/>
      <c r="B69" s="516"/>
      <c r="C69" s="516"/>
      <c r="D69" s="516"/>
      <c r="E69" s="516"/>
      <c r="F69" s="516"/>
      <c r="G69" s="790"/>
      <c r="H69" s="790"/>
    </row>
    <row r="70" spans="1:8" ht="12.75" customHeight="1">
      <c r="A70" s="516"/>
      <c r="B70" s="516"/>
      <c r="C70" s="516"/>
      <c r="D70" s="516"/>
      <c r="E70" s="516"/>
      <c r="F70" s="516"/>
      <c r="G70" s="790"/>
      <c r="H70" s="790"/>
    </row>
    <row r="71" spans="1:8" ht="12.75" customHeight="1">
      <c r="A71" s="516"/>
      <c r="B71" s="516"/>
      <c r="C71" s="516"/>
      <c r="D71" s="516"/>
      <c r="E71" s="516"/>
      <c r="F71" s="516"/>
      <c r="G71" s="790"/>
      <c r="H71" s="790"/>
    </row>
    <row r="72" spans="1:8" ht="12.75" customHeight="1">
      <c r="A72" s="516"/>
      <c r="B72" s="516"/>
      <c r="C72" s="516"/>
      <c r="D72" s="516"/>
      <c r="E72" s="516"/>
      <c r="F72" s="516"/>
      <c r="G72" s="790"/>
      <c r="H72" s="790"/>
    </row>
    <row r="73" spans="1:8" ht="12.75" customHeight="1">
      <c r="A73" s="516"/>
      <c r="B73" s="516"/>
      <c r="C73" s="516"/>
      <c r="D73" s="516"/>
      <c r="E73" s="516"/>
      <c r="F73" s="516"/>
      <c r="G73" s="790"/>
      <c r="H73" s="790"/>
    </row>
    <row r="74" spans="1:8" ht="12.75" customHeight="1">
      <c r="A74" s="516"/>
      <c r="B74" s="516"/>
      <c r="C74" s="516"/>
      <c r="D74" s="516"/>
      <c r="E74" s="516"/>
      <c r="F74" s="516"/>
      <c r="G74" s="790"/>
      <c r="H74" s="790"/>
    </row>
    <row r="75" spans="1:8" ht="12.75" customHeight="1">
      <c r="A75" s="516"/>
      <c r="B75" s="516"/>
      <c r="C75" s="516"/>
      <c r="D75" s="516"/>
      <c r="E75" s="516"/>
      <c r="F75" s="516"/>
      <c r="G75" s="790"/>
      <c r="H75" s="790"/>
    </row>
    <row r="76" spans="1:8" ht="12.75" customHeight="1">
      <c r="A76" s="516"/>
      <c r="B76" s="516"/>
      <c r="C76" s="516"/>
      <c r="D76" s="516"/>
      <c r="E76" s="516"/>
      <c r="F76" s="516"/>
      <c r="G76" s="790"/>
      <c r="H76" s="790"/>
    </row>
    <row r="77" spans="1:8" ht="12.75" customHeight="1">
      <c r="A77" s="516"/>
      <c r="B77" s="516"/>
      <c r="C77" s="516"/>
      <c r="D77" s="516"/>
      <c r="E77" s="516"/>
      <c r="F77" s="516"/>
      <c r="G77" s="790"/>
      <c r="H77" s="790"/>
    </row>
    <row r="78" spans="1:8" ht="12.75" customHeight="1">
      <c r="A78" s="516"/>
      <c r="B78" s="516"/>
      <c r="C78" s="516"/>
      <c r="D78" s="516"/>
      <c r="E78" s="516"/>
      <c r="F78" s="516"/>
      <c r="G78" s="790"/>
      <c r="H78" s="790"/>
    </row>
    <row r="79" spans="1:8" ht="12.75" customHeight="1">
      <c r="A79" s="516"/>
      <c r="B79" s="516"/>
      <c r="C79" s="516"/>
      <c r="D79" s="516"/>
      <c r="E79" s="516"/>
      <c r="F79" s="516"/>
      <c r="G79" s="790"/>
      <c r="H79" s="790"/>
    </row>
    <row r="80" spans="1:8" ht="12.75" customHeight="1">
      <c r="A80" s="516"/>
      <c r="B80" s="516"/>
      <c r="C80" s="516"/>
      <c r="D80" s="516"/>
      <c r="E80" s="516"/>
      <c r="F80" s="516"/>
      <c r="G80" s="790"/>
      <c r="H80" s="790"/>
    </row>
    <row r="81" spans="1:8" ht="12.75" customHeight="1">
      <c r="A81" s="516"/>
      <c r="B81" s="516"/>
      <c r="C81" s="516"/>
      <c r="D81" s="516"/>
      <c r="E81" s="516"/>
      <c r="F81" s="516"/>
      <c r="G81" s="790"/>
      <c r="H81" s="790"/>
    </row>
    <row r="82" spans="1:8" ht="12.75" customHeight="1">
      <c r="A82" s="516"/>
      <c r="B82" s="516"/>
      <c r="C82" s="516"/>
      <c r="D82" s="516"/>
      <c r="E82" s="516"/>
      <c r="F82" s="516"/>
      <c r="G82" s="790"/>
      <c r="H82" s="790"/>
    </row>
    <row r="83" spans="1:8" ht="12.75" customHeight="1">
      <c r="A83" s="516"/>
      <c r="B83" s="516"/>
      <c r="C83" s="516"/>
      <c r="D83" s="516"/>
      <c r="E83" s="516"/>
      <c r="F83" s="516"/>
      <c r="G83" s="790"/>
      <c r="H83" s="790"/>
    </row>
    <row r="84" spans="1:8" ht="12.75" customHeight="1">
      <c r="A84" s="516"/>
      <c r="B84" s="516"/>
      <c r="C84" s="516"/>
      <c r="D84" s="516"/>
      <c r="E84" s="516"/>
      <c r="F84" s="516"/>
      <c r="G84" s="790"/>
      <c r="H84" s="790"/>
    </row>
    <row r="85" spans="1:8" ht="12.75" customHeight="1">
      <c r="A85" s="516"/>
      <c r="B85" s="516"/>
      <c r="C85" s="516"/>
      <c r="D85" s="516"/>
      <c r="E85" s="516"/>
      <c r="F85" s="516"/>
      <c r="G85" s="790"/>
      <c r="H85" s="790"/>
    </row>
    <row r="86" spans="1:8" ht="12.75" customHeight="1">
      <c r="A86" s="516"/>
      <c r="B86" s="516"/>
      <c r="C86" s="516"/>
      <c r="D86" s="516"/>
      <c r="E86" s="516"/>
      <c r="F86" s="516"/>
      <c r="G86" s="790"/>
      <c r="H86" s="790"/>
    </row>
    <row r="87" spans="1:8" ht="12.75" customHeight="1">
      <c r="A87" s="516"/>
      <c r="B87" s="516"/>
      <c r="C87" s="516"/>
      <c r="D87" s="516"/>
      <c r="E87" s="516"/>
      <c r="F87" s="516"/>
      <c r="G87" s="790"/>
      <c r="H87" s="790"/>
    </row>
    <row r="88" spans="1:8" ht="12.75" customHeight="1">
      <c r="A88" s="516"/>
      <c r="B88" s="516"/>
      <c r="C88" s="516"/>
      <c r="D88" s="516"/>
      <c r="E88" s="516"/>
      <c r="F88" s="516"/>
      <c r="G88" s="790"/>
      <c r="H88" s="790"/>
    </row>
    <row r="89" spans="1:8" ht="12.75" customHeight="1">
      <c r="A89" s="516"/>
      <c r="B89" s="516"/>
      <c r="C89" s="516"/>
      <c r="D89" s="516"/>
      <c r="E89" s="516"/>
      <c r="F89" s="516"/>
      <c r="G89" s="790"/>
      <c r="H89" s="790"/>
    </row>
    <row r="90" spans="1:8" ht="12.75" customHeight="1">
      <c r="A90" s="516"/>
      <c r="B90" s="516"/>
      <c r="C90" s="516"/>
      <c r="D90" s="516"/>
      <c r="E90" s="516"/>
      <c r="F90" s="516"/>
      <c r="G90" s="790"/>
      <c r="H90" s="790"/>
    </row>
    <row r="91" spans="1:8" ht="12.75" customHeight="1">
      <c r="A91" s="516"/>
      <c r="B91" s="516"/>
      <c r="C91" s="516"/>
      <c r="D91" s="516"/>
      <c r="E91" s="516"/>
      <c r="F91" s="516"/>
      <c r="G91" s="790"/>
      <c r="H91" s="790"/>
    </row>
    <row r="92" spans="1:8" ht="12.75" customHeight="1">
      <c r="A92" s="516"/>
      <c r="B92" s="516"/>
      <c r="C92" s="516"/>
      <c r="D92" s="516"/>
      <c r="E92" s="516"/>
      <c r="F92" s="516"/>
      <c r="G92" s="790"/>
      <c r="H92" s="790"/>
    </row>
    <row r="93" spans="1:8" ht="12.75" customHeight="1">
      <c r="A93" s="516"/>
      <c r="B93" s="516"/>
      <c r="C93" s="516"/>
      <c r="D93" s="516"/>
      <c r="E93" s="516"/>
      <c r="F93" s="516"/>
      <c r="G93" s="790"/>
      <c r="H93" s="790"/>
    </row>
    <row r="94" spans="1:8" ht="12.75" customHeight="1">
      <c r="A94" s="516"/>
      <c r="B94" s="516"/>
      <c r="C94" s="516"/>
      <c r="D94" s="516"/>
      <c r="E94" s="516"/>
      <c r="F94" s="516"/>
      <c r="G94" s="790"/>
      <c r="H94" s="790"/>
    </row>
    <row r="95" spans="1:8" ht="12.75" customHeight="1">
      <c r="A95" s="516"/>
      <c r="B95" s="516"/>
      <c r="C95" s="516"/>
      <c r="D95" s="516"/>
      <c r="E95" s="516"/>
      <c r="F95" s="516"/>
      <c r="G95" s="790"/>
      <c r="H95" s="790"/>
    </row>
    <row r="96" spans="1:8" ht="12.75" customHeight="1">
      <c r="A96" s="516"/>
      <c r="B96" s="516"/>
      <c r="C96" s="516"/>
      <c r="D96" s="516"/>
      <c r="E96" s="516"/>
      <c r="F96" s="516"/>
      <c r="G96" s="790"/>
      <c r="H96" s="790"/>
    </row>
    <row r="97" spans="1:8" ht="12.75" customHeight="1">
      <c r="A97" s="516"/>
      <c r="B97" s="516"/>
      <c r="C97" s="516"/>
      <c r="D97" s="516"/>
      <c r="E97" s="516"/>
      <c r="F97" s="516"/>
      <c r="G97" s="790"/>
      <c r="H97" s="790"/>
    </row>
    <row r="98" spans="1:8" ht="12.75" customHeight="1">
      <c r="A98" s="516"/>
      <c r="B98" s="516"/>
      <c r="C98" s="516"/>
      <c r="D98" s="516"/>
      <c r="E98" s="516"/>
      <c r="F98" s="516"/>
      <c r="G98" s="790"/>
      <c r="H98" s="790"/>
    </row>
    <row r="99" spans="1:8" ht="12.75" customHeight="1">
      <c r="A99" s="516"/>
      <c r="B99" s="516"/>
      <c r="C99" s="516"/>
      <c r="D99" s="516"/>
      <c r="E99" s="516"/>
      <c r="F99" s="516"/>
      <c r="G99" s="790"/>
      <c r="H99" s="790"/>
    </row>
    <row r="100" spans="1:8" ht="12.75" customHeight="1">
      <c r="A100" s="516"/>
      <c r="B100" s="516"/>
      <c r="C100" s="516"/>
      <c r="D100" s="516"/>
      <c r="E100" s="516"/>
      <c r="F100" s="516"/>
      <c r="G100" s="790"/>
      <c r="H100" s="790"/>
    </row>
    <row r="101" spans="1:8" ht="12.75" customHeight="1">
      <c r="A101" s="516"/>
      <c r="B101" s="516"/>
      <c r="C101" s="516"/>
      <c r="D101" s="516"/>
      <c r="E101" s="516"/>
      <c r="F101" s="516"/>
      <c r="G101" s="790"/>
      <c r="H101" s="790"/>
    </row>
    <row r="102" spans="1:8" ht="12.75" customHeight="1">
      <c r="A102" s="516"/>
      <c r="B102" s="516"/>
      <c r="C102" s="516"/>
      <c r="D102" s="516"/>
      <c r="E102" s="516"/>
      <c r="F102" s="516"/>
      <c r="G102" s="790"/>
      <c r="H102" s="790"/>
    </row>
    <row r="103" spans="1:8" ht="12.75" customHeight="1">
      <c r="A103" s="516"/>
      <c r="B103" s="516"/>
      <c r="C103" s="516"/>
      <c r="D103" s="516"/>
      <c r="E103" s="516"/>
      <c r="F103" s="516"/>
      <c r="G103" s="790"/>
      <c r="H103" s="790"/>
    </row>
    <row r="104" spans="1:8" ht="12.75" customHeight="1">
      <c r="A104" s="516"/>
      <c r="B104" s="516"/>
      <c r="C104" s="516"/>
      <c r="D104" s="516"/>
      <c r="E104" s="516"/>
      <c r="F104" s="516"/>
      <c r="G104" s="790"/>
      <c r="H104" s="790"/>
    </row>
    <row r="105" spans="1:8" ht="12.75" customHeight="1">
      <c r="A105" s="516"/>
      <c r="B105" s="516"/>
      <c r="C105" s="516"/>
      <c r="D105" s="516"/>
      <c r="E105" s="516"/>
      <c r="F105" s="516"/>
      <c r="G105" s="790"/>
      <c r="H105" s="790"/>
    </row>
    <row r="106" spans="1:8" ht="12.75" customHeight="1">
      <c r="A106" s="516"/>
      <c r="B106" s="516"/>
      <c r="C106" s="516"/>
      <c r="D106" s="516"/>
      <c r="E106" s="516"/>
      <c r="F106" s="516"/>
      <c r="G106" s="790"/>
      <c r="H106" s="790"/>
    </row>
    <row r="107" spans="1:8" ht="12.75" customHeight="1">
      <c r="A107" s="516"/>
      <c r="B107" s="516"/>
      <c r="C107" s="516"/>
      <c r="D107" s="516"/>
      <c r="E107" s="516"/>
      <c r="F107" s="516"/>
      <c r="G107" s="790"/>
      <c r="H107" s="790"/>
    </row>
    <row r="108" spans="1:8" ht="12.75" customHeight="1">
      <c r="A108" s="516"/>
      <c r="B108" s="516"/>
      <c r="C108" s="516"/>
      <c r="D108" s="516"/>
      <c r="E108" s="516"/>
      <c r="F108" s="516"/>
      <c r="G108" s="790"/>
      <c r="H108" s="790"/>
    </row>
    <row r="109" spans="1:8" ht="12.75" customHeight="1">
      <c r="A109" s="516"/>
      <c r="B109" s="516"/>
      <c r="C109" s="516"/>
      <c r="D109" s="516"/>
      <c r="E109" s="516"/>
      <c r="F109" s="516"/>
      <c r="G109" s="790"/>
      <c r="H109" s="790"/>
    </row>
    <row r="110" spans="1:8" ht="12.75" customHeight="1">
      <c r="A110" s="516"/>
      <c r="B110" s="516"/>
      <c r="C110" s="516"/>
      <c r="D110" s="516"/>
      <c r="E110" s="516"/>
      <c r="F110" s="516"/>
      <c r="G110" s="790"/>
      <c r="H110" s="790"/>
    </row>
    <row r="111" spans="1:8" ht="12.75" customHeight="1">
      <c r="A111" s="516"/>
      <c r="B111" s="516"/>
      <c r="C111" s="516"/>
      <c r="D111" s="516"/>
      <c r="E111" s="516"/>
      <c r="F111" s="516"/>
      <c r="G111" s="790"/>
      <c r="H111" s="790"/>
    </row>
    <row r="112" spans="1:8" ht="12.75" customHeight="1">
      <c r="A112" s="516"/>
      <c r="B112" s="516"/>
      <c r="C112" s="516"/>
      <c r="D112" s="516"/>
      <c r="E112" s="516"/>
      <c r="F112" s="516"/>
      <c r="G112" s="790"/>
      <c r="H112" s="790"/>
    </row>
    <row r="113" spans="1:8" ht="12.75" customHeight="1">
      <c r="A113" s="516"/>
      <c r="B113" s="516"/>
      <c r="C113" s="516"/>
      <c r="D113" s="516"/>
      <c r="E113" s="516"/>
      <c r="F113" s="516"/>
      <c r="G113" s="790"/>
      <c r="H113" s="790"/>
    </row>
    <row r="114" spans="1:8" ht="12.75" customHeight="1">
      <c r="A114" s="516"/>
      <c r="B114" s="516"/>
      <c r="C114" s="516"/>
      <c r="D114" s="516"/>
      <c r="E114" s="516"/>
      <c r="F114" s="516"/>
      <c r="G114" s="790"/>
      <c r="H114" s="790"/>
    </row>
    <row r="115" spans="1:8" ht="12.75" customHeight="1">
      <c r="A115" s="516"/>
      <c r="B115" s="516"/>
      <c r="C115" s="516"/>
      <c r="D115" s="516"/>
      <c r="E115" s="516"/>
      <c r="F115" s="516"/>
      <c r="G115" s="790"/>
      <c r="H115" s="790"/>
    </row>
    <row r="116" spans="1:8" ht="12.75" customHeight="1">
      <c r="A116" s="516"/>
      <c r="B116" s="516"/>
      <c r="C116" s="516"/>
      <c r="D116" s="516"/>
      <c r="E116" s="516"/>
      <c r="F116" s="516"/>
      <c r="G116" s="790"/>
      <c r="H116" s="790"/>
    </row>
    <row r="117" spans="1:8" ht="12.75" customHeight="1">
      <c r="A117" s="516"/>
      <c r="B117" s="516"/>
      <c r="C117" s="516"/>
      <c r="D117" s="516"/>
      <c r="E117" s="516"/>
      <c r="F117" s="516"/>
      <c r="G117" s="790"/>
      <c r="H117" s="790"/>
    </row>
    <row r="118" spans="1:8" ht="12.75" customHeight="1">
      <c r="A118" s="516"/>
      <c r="B118" s="516"/>
      <c r="C118" s="516"/>
      <c r="D118" s="516"/>
      <c r="E118" s="516"/>
      <c r="F118" s="516"/>
      <c r="G118" s="790"/>
      <c r="H118" s="790"/>
    </row>
    <row r="119" spans="1:8" ht="12.75" customHeight="1">
      <c r="A119" s="516"/>
      <c r="B119" s="516"/>
      <c r="C119" s="516"/>
      <c r="D119" s="516"/>
      <c r="E119" s="516"/>
      <c r="F119" s="516"/>
      <c r="G119" s="790"/>
      <c r="H119" s="790"/>
    </row>
    <row r="120" spans="1:8" ht="12.75" customHeight="1">
      <c r="A120" s="516"/>
      <c r="B120" s="516"/>
      <c r="C120" s="516"/>
      <c r="D120" s="516"/>
      <c r="E120" s="516"/>
      <c r="F120" s="516"/>
      <c r="G120" s="790"/>
      <c r="H120" s="790"/>
    </row>
    <row r="121" spans="1:8" ht="12.75" customHeight="1">
      <c r="A121" s="516"/>
      <c r="B121" s="516"/>
      <c r="C121" s="516"/>
      <c r="D121" s="516"/>
      <c r="E121" s="516"/>
      <c r="F121" s="516"/>
      <c r="G121" s="790"/>
      <c r="H121" s="790"/>
    </row>
    <row r="122" spans="1:8" ht="12.75" customHeight="1">
      <c r="A122" s="516"/>
      <c r="B122" s="516"/>
      <c r="C122" s="516"/>
      <c r="D122" s="516"/>
      <c r="E122" s="516"/>
      <c r="F122" s="516"/>
      <c r="G122" s="790"/>
      <c r="H122" s="790"/>
    </row>
    <row r="123" spans="1:8" ht="12.75" customHeight="1">
      <c r="A123" s="516"/>
      <c r="B123" s="516"/>
      <c r="C123" s="516"/>
      <c r="D123" s="516"/>
      <c r="E123" s="516"/>
      <c r="F123" s="516"/>
      <c r="G123" s="790"/>
      <c r="H123" s="790"/>
    </row>
    <row r="124" spans="1:8" ht="12.75" customHeight="1">
      <c r="A124" s="516"/>
      <c r="B124" s="516"/>
      <c r="C124" s="516"/>
      <c r="D124" s="516"/>
      <c r="E124" s="516"/>
      <c r="F124" s="516"/>
      <c r="G124" s="790"/>
      <c r="H124" s="790"/>
    </row>
    <row r="125" spans="1:8" ht="12.75" customHeight="1">
      <c r="A125" s="516"/>
      <c r="B125" s="516"/>
      <c r="C125" s="516"/>
      <c r="D125" s="516"/>
      <c r="E125" s="516"/>
      <c r="F125" s="516"/>
      <c r="G125" s="790"/>
      <c r="H125" s="790"/>
    </row>
    <row r="126" spans="1:8" ht="12.75" customHeight="1">
      <c r="A126" s="516"/>
      <c r="B126" s="516"/>
      <c r="C126" s="516"/>
      <c r="D126" s="516"/>
      <c r="E126" s="516"/>
      <c r="F126" s="516"/>
      <c r="G126" s="790"/>
      <c r="H126" s="790"/>
    </row>
    <row r="127" spans="1:8" ht="12.75" customHeight="1">
      <c r="A127" s="516"/>
      <c r="B127" s="516"/>
      <c r="C127" s="516"/>
      <c r="D127" s="516"/>
      <c r="E127" s="516"/>
      <c r="F127" s="516"/>
      <c r="G127" s="790"/>
      <c r="H127" s="790"/>
    </row>
    <row r="128" spans="1:8" ht="12.75" customHeight="1">
      <c r="A128" s="516"/>
      <c r="B128" s="516"/>
      <c r="C128" s="516"/>
      <c r="D128" s="516"/>
      <c r="E128" s="516"/>
      <c r="F128" s="516"/>
      <c r="G128" s="790"/>
      <c r="H128" s="790"/>
    </row>
    <row r="129" spans="1:8" ht="12.75" customHeight="1">
      <c r="A129" s="516"/>
      <c r="B129" s="516"/>
      <c r="C129" s="516"/>
      <c r="D129" s="516"/>
      <c r="E129" s="516"/>
      <c r="F129" s="516"/>
      <c r="G129" s="790"/>
      <c r="H129" s="790"/>
    </row>
    <row r="130" spans="1:8" ht="12.75" customHeight="1">
      <c r="A130" s="516"/>
      <c r="B130" s="516"/>
      <c r="C130" s="516"/>
      <c r="D130" s="516"/>
      <c r="E130" s="516"/>
      <c r="F130" s="516"/>
      <c r="G130" s="790"/>
      <c r="H130" s="790"/>
    </row>
    <row r="131" spans="1:8" ht="12.75" customHeight="1">
      <c r="A131" s="516"/>
      <c r="B131" s="516"/>
      <c r="C131" s="516"/>
      <c r="D131" s="516"/>
      <c r="E131" s="516"/>
      <c r="F131" s="516"/>
      <c r="G131" s="790"/>
      <c r="H131" s="790"/>
    </row>
    <row r="132" spans="1:8" ht="12.75" customHeight="1">
      <c r="A132" s="516"/>
      <c r="B132" s="516"/>
      <c r="C132" s="516"/>
      <c r="D132" s="516"/>
      <c r="E132" s="516"/>
      <c r="F132" s="516"/>
      <c r="G132" s="790"/>
      <c r="H132" s="790"/>
    </row>
    <row r="133" spans="1:8" ht="12.75" customHeight="1">
      <c r="A133" s="516"/>
      <c r="B133" s="516"/>
      <c r="C133" s="516"/>
      <c r="D133" s="516"/>
      <c r="E133" s="516"/>
      <c r="F133" s="516"/>
      <c r="G133" s="790"/>
      <c r="H133" s="790"/>
    </row>
    <row r="134" spans="1:8" ht="12.75" customHeight="1">
      <c r="A134" s="516"/>
      <c r="B134" s="516"/>
      <c r="C134" s="516"/>
      <c r="D134" s="516"/>
      <c r="E134" s="516"/>
      <c r="F134" s="516"/>
      <c r="G134" s="790"/>
      <c r="H134" s="790"/>
    </row>
    <row r="135" spans="1:8" ht="12.75" customHeight="1">
      <c r="A135" s="516"/>
      <c r="B135" s="516"/>
      <c r="C135" s="516"/>
      <c r="D135" s="516"/>
      <c r="E135" s="516"/>
      <c r="F135" s="516"/>
      <c r="G135" s="790"/>
      <c r="H135" s="790"/>
    </row>
    <row r="136" spans="1:8" ht="12.75" customHeight="1">
      <c r="A136" s="516"/>
      <c r="B136" s="516"/>
      <c r="C136" s="516"/>
      <c r="D136" s="516"/>
      <c r="E136" s="516"/>
      <c r="F136" s="516"/>
      <c r="G136" s="790"/>
      <c r="H136" s="790"/>
    </row>
    <row r="137" spans="1:8" ht="12.75" customHeight="1">
      <c r="A137" s="516"/>
      <c r="B137" s="516"/>
      <c r="C137" s="516"/>
      <c r="D137" s="516"/>
      <c r="E137" s="516"/>
      <c r="F137" s="516"/>
      <c r="G137" s="790"/>
      <c r="H137" s="790"/>
    </row>
    <row r="138" spans="1:8" ht="12.75" customHeight="1">
      <c r="A138" s="516"/>
      <c r="B138" s="516"/>
      <c r="C138" s="516"/>
      <c r="D138" s="516"/>
      <c r="E138" s="516"/>
      <c r="F138" s="516"/>
      <c r="G138" s="790"/>
      <c r="H138" s="790"/>
    </row>
    <row r="139" spans="1:8" ht="12.75" customHeight="1">
      <c r="A139" s="516"/>
      <c r="B139" s="516"/>
      <c r="C139" s="516"/>
      <c r="D139" s="516"/>
      <c r="E139" s="516"/>
      <c r="F139" s="516"/>
      <c r="G139" s="790"/>
      <c r="H139" s="790"/>
    </row>
    <row r="140" spans="1:8" ht="12.75" customHeight="1">
      <c r="A140" s="516"/>
      <c r="B140" s="516"/>
      <c r="C140" s="516"/>
      <c r="D140" s="516"/>
      <c r="E140" s="516"/>
      <c r="F140" s="516"/>
      <c r="G140" s="790"/>
      <c r="H140" s="790"/>
    </row>
    <row r="141" spans="1:8" ht="12.75" customHeight="1">
      <c r="A141" s="516"/>
      <c r="B141" s="516"/>
      <c r="C141" s="516"/>
      <c r="D141" s="516"/>
      <c r="E141" s="516"/>
      <c r="F141" s="516"/>
      <c r="G141" s="790"/>
      <c r="H141" s="790"/>
    </row>
    <row r="142" spans="1:8" ht="12.75" customHeight="1">
      <c r="A142" s="516"/>
      <c r="B142" s="516"/>
      <c r="C142" s="516"/>
      <c r="D142" s="516"/>
      <c r="E142" s="516"/>
      <c r="F142" s="516"/>
      <c r="G142" s="790"/>
      <c r="H142" s="790"/>
    </row>
    <row r="143" spans="1:8" ht="12.75" customHeight="1">
      <c r="A143" s="516"/>
      <c r="B143" s="516"/>
      <c r="C143" s="516"/>
      <c r="D143" s="516"/>
      <c r="E143" s="516"/>
      <c r="F143" s="516"/>
      <c r="G143" s="790"/>
      <c r="H143" s="790"/>
    </row>
    <row r="144" spans="1:8" ht="12.75" customHeight="1">
      <c r="A144" s="516"/>
      <c r="B144" s="516"/>
      <c r="C144" s="516"/>
      <c r="D144" s="516"/>
      <c r="E144" s="516"/>
      <c r="F144" s="516"/>
      <c r="G144" s="790"/>
      <c r="H144" s="790"/>
    </row>
    <row r="145" spans="1:8" ht="12.75" customHeight="1">
      <c r="A145" s="516"/>
      <c r="B145" s="516"/>
      <c r="C145" s="516"/>
      <c r="D145" s="516"/>
      <c r="E145" s="516"/>
      <c r="F145" s="516"/>
      <c r="G145" s="790"/>
      <c r="H145" s="790"/>
    </row>
    <row r="146" spans="1:8" ht="12.75" customHeight="1">
      <c r="A146" s="516"/>
      <c r="B146" s="516"/>
      <c r="C146" s="516"/>
      <c r="D146" s="516"/>
      <c r="E146" s="516"/>
      <c r="F146" s="516"/>
      <c r="G146" s="790"/>
      <c r="H146" s="790"/>
    </row>
    <row r="147" spans="1:8" ht="12.75" customHeight="1">
      <c r="A147" s="516"/>
      <c r="B147" s="516"/>
      <c r="C147" s="516"/>
      <c r="D147" s="516"/>
      <c r="E147" s="516"/>
      <c r="F147" s="516"/>
      <c r="G147" s="790"/>
      <c r="H147" s="790"/>
    </row>
    <row r="148" spans="1:8" ht="12.75" customHeight="1">
      <c r="A148" s="516"/>
      <c r="B148" s="516"/>
      <c r="C148" s="516"/>
      <c r="D148" s="516"/>
      <c r="E148" s="516"/>
      <c r="F148" s="516"/>
      <c r="G148" s="790"/>
      <c r="H148" s="790"/>
    </row>
    <row r="149" spans="1:8" ht="12.75" customHeight="1">
      <c r="A149" s="516"/>
      <c r="B149" s="516"/>
      <c r="C149" s="516"/>
      <c r="D149" s="516"/>
      <c r="E149" s="516"/>
      <c r="F149" s="516"/>
      <c r="G149" s="790"/>
      <c r="H149" s="790"/>
    </row>
    <row r="150" spans="1:8" ht="12.75" customHeight="1">
      <c r="A150" s="516"/>
      <c r="B150" s="516"/>
      <c r="C150" s="516"/>
      <c r="D150" s="516"/>
      <c r="E150" s="516"/>
      <c r="F150" s="516"/>
      <c r="G150" s="790"/>
      <c r="H150" s="790"/>
    </row>
    <row r="151" spans="1:8" ht="12.75" customHeight="1">
      <c r="A151" s="516"/>
      <c r="B151" s="516"/>
      <c r="C151" s="516"/>
      <c r="D151" s="516"/>
      <c r="E151" s="516"/>
      <c r="F151" s="516"/>
      <c r="G151" s="790"/>
      <c r="H151" s="790"/>
    </row>
    <row r="152" spans="1:8" ht="12.75" customHeight="1">
      <c r="A152" s="516"/>
      <c r="B152" s="516"/>
      <c r="C152" s="516"/>
      <c r="D152" s="516"/>
      <c r="E152" s="516"/>
      <c r="F152" s="516"/>
      <c r="G152" s="790"/>
      <c r="H152" s="790"/>
    </row>
    <row r="153" spans="1:8" ht="12.75" customHeight="1">
      <c r="A153" s="516"/>
      <c r="B153" s="516"/>
      <c r="C153" s="516"/>
      <c r="D153" s="516"/>
      <c r="E153" s="516"/>
      <c r="F153" s="516"/>
      <c r="G153" s="790"/>
      <c r="H153" s="790"/>
    </row>
    <row r="154" spans="1:8" ht="12.75" customHeight="1">
      <c r="A154" s="516"/>
      <c r="B154" s="516"/>
      <c r="C154" s="516"/>
      <c r="D154" s="516"/>
      <c r="E154" s="516"/>
      <c r="F154" s="516"/>
      <c r="G154" s="790"/>
      <c r="H154" s="790"/>
    </row>
    <row r="155" spans="1:8" ht="12.75" customHeight="1">
      <c r="A155" s="516"/>
      <c r="B155" s="516"/>
      <c r="C155" s="516"/>
      <c r="D155" s="516"/>
      <c r="E155" s="516"/>
      <c r="F155" s="516"/>
      <c r="G155" s="790"/>
      <c r="H155" s="790"/>
    </row>
    <row r="156" spans="1:8" ht="12.75" customHeight="1">
      <c r="A156" s="516"/>
      <c r="B156" s="516"/>
      <c r="C156" s="516"/>
      <c r="D156" s="516"/>
      <c r="E156" s="516"/>
      <c r="F156" s="516"/>
      <c r="G156" s="790"/>
      <c r="H156" s="790"/>
    </row>
    <row r="157" spans="1:8" ht="12.75" customHeight="1">
      <c r="A157" s="516"/>
      <c r="B157" s="516"/>
      <c r="C157" s="516"/>
      <c r="D157" s="516"/>
      <c r="E157" s="516"/>
      <c r="F157" s="516"/>
      <c r="G157" s="790"/>
      <c r="H157" s="790"/>
    </row>
    <row r="158" spans="1:8" ht="12.75" customHeight="1">
      <c r="A158" s="516"/>
      <c r="B158" s="516"/>
      <c r="C158" s="516"/>
      <c r="D158" s="516"/>
      <c r="E158" s="516"/>
      <c r="F158" s="516"/>
      <c r="G158" s="790"/>
      <c r="H158" s="790"/>
    </row>
    <row r="159" spans="1:8" ht="12.75" customHeight="1">
      <c r="A159" s="516"/>
      <c r="B159" s="516"/>
      <c r="C159" s="516"/>
      <c r="D159" s="516"/>
      <c r="E159" s="516"/>
      <c r="F159" s="516"/>
      <c r="G159" s="790"/>
      <c r="H159" s="790"/>
    </row>
    <row r="160" spans="1:8" ht="12.75" customHeight="1">
      <c r="A160" s="516"/>
      <c r="B160" s="516"/>
      <c r="C160" s="516"/>
      <c r="D160" s="516"/>
      <c r="E160" s="516"/>
      <c r="F160" s="516"/>
      <c r="G160" s="790"/>
      <c r="H160" s="790"/>
    </row>
    <row r="161" spans="1:8" ht="12.75" customHeight="1">
      <c r="A161" s="516"/>
      <c r="B161" s="516"/>
      <c r="C161" s="516"/>
      <c r="D161" s="516"/>
      <c r="E161" s="516"/>
      <c r="F161" s="516"/>
      <c r="G161" s="790"/>
      <c r="H161" s="790"/>
    </row>
    <row r="162" spans="1:8" ht="12.75" customHeight="1">
      <c r="A162" s="516"/>
      <c r="B162" s="516"/>
      <c r="C162" s="516"/>
      <c r="D162" s="516"/>
      <c r="E162" s="516"/>
      <c r="F162" s="516"/>
      <c r="G162" s="790"/>
      <c r="H162" s="790"/>
    </row>
    <row r="163" spans="1:8" ht="12.75" customHeight="1">
      <c r="A163" s="516"/>
      <c r="B163" s="516"/>
      <c r="C163" s="516"/>
      <c r="D163" s="516"/>
      <c r="E163" s="516"/>
      <c r="F163" s="516"/>
      <c r="G163" s="790"/>
      <c r="H163" s="790"/>
    </row>
    <row r="164" spans="1:8" ht="12.75" customHeight="1">
      <c r="A164" s="516"/>
      <c r="B164" s="516"/>
      <c r="C164" s="516"/>
      <c r="D164" s="516"/>
      <c r="E164" s="516"/>
      <c r="F164" s="516"/>
      <c r="G164" s="790"/>
      <c r="H164" s="790"/>
    </row>
    <row r="165" spans="1:8" ht="12.75" customHeight="1">
      <c r="A165" s="516"/>
      <c r="B165" s="516"/>
      <c r="C165" s="516"/>
      <c r="D165" s="516"/>
      <c r="E165" s="516"/>
      <c r="F165" s="516"/>
      <c r="G165" s="790"/>
      <c r="H165" s="790"/>
    </row>
    <row r="166" spans="1:8" ht="12.75" customHeight="1">
      <c r="A166" s="516"/>
      <c r="B166" s="516"/>
      <c r="C166" s="516"/>
      <c r="D166" s="516"/>
      <c r="E166" s="516"/>
      <c r="F166" s="516"/>
      <c r="G166" s="790"/>
      <c r="H166" s="790"/>
    </row>
    <row r="167" spans="1:8" ht="12.75" customHeight="1">
      <c r="A167" s="516"/>
      <c r="B167" s="516"/>
      <c r="C167" s="516"/>
      <c r="D167" s="516"/>
      <c r="E167" s="516"/>
      <c r="F167" s="516"/>
      <c r="G167" s="790"/>
      <c r="H167" s="790"/>
    </row>
    <row r="168" spans="1:8" ht="12.75" customHeight="1">
      <c r="A168" s="516"/>
      <c r="B168" s="516"/>
      <c r="C168" s="516"/>
      <c r="D168" s="516"/>
      <c r="E168" s="516"/>
      <c r="F168" s="516"/>
      <c r="G168" s="790"/>
      <c r="H168" s="790"/>
    </row>
    <row r="169" spans="1:8" ht="12.75" customHeight="1">
      <c r="A169" s="516"/>
      <c r="B169" s="516"/>
      <c r="C169" s="516"/>
      <c r="D169" s="516"/>
      <c r="E169" s="516"/>
      <c r="F169" s="516"/>
      <c r="G169" s="790"/>
      <c r="H169" s="790"/>
    </row>
    <row r="170" spans="1:8" ht="12.75" customHeight="1">
      <c r="A170" s="516"/>
      <c r="B170" s="516"/>
      <c r="C170" s="516"/>
      <c r="D170" s="516"/>
      <c r="E170" s="516"/>
      <c r="F170" s="516"/>
      <c r="G170" s="790"/>
      <c r="H170" s="790"/>
    </row>
    <row r="171" spans="1:8" ht="12.75" customHeight="1">
      <c r="A171" s="516"/>
      <c r="B171" s="516"/>
      <c r="C171" s="516"/>
      <c r="D171" s="516"/>
      <c r="E171" s="516"/>
      <c r="F171" s="516"/>
      <c r="G171" s="790"/>
      <c r="H171" s="790"/>
    </row>
    <row r="172" spans="1:8" ht="12.75" customHeight="1">
      <c r="A172" s="516"/>
      <c r="B172" s="516"/>
      <c r="C172" s="516"/>
      <c r="D172" s="516"/>
      <c r="E172" s="516"/>
      <c r="F172" s="516"/>
      <c r="G172" s="790"/>
      <c r="H172" s="790"/>
    </row>
    <row r="173" spans="1:8" ht="12.75" customHeight="1">
      <c r="A173" s="516"/>
      <c r="B173" s="516"/>
      <c r="C173" s="516"/>
      <c r="D173" s="516"/>
      <c r="E173" s="516"/>
      <c r="F173" s="516"/>
      <c r="G173" s="790"/>
      <c r="H173" s="790"/>
    </row>
    <row r="174" spans="1:8" ht="12.75" customHeight="1">
      <c r="A174" s="516"/>
      <c r="B174" s="516"/>
      <c r="C174" s="516"/>
      <c r="D174" s="516"/>
      <c r="E174" s="516"/>
      <c r="F174" s="516"/>
      <c r="G174" s="790"/>
      <c r="H174" s="790"/>
    </row>
    <row r="175" spans="1:8" ht="12.75" customHeight="1">
      <c r="A175" s="516"/>
      <c r="B175" s="516"/>
      <c r="C175" s="516"/>
      <c r="D175" s="516"/>
      <c r="E175" s="516"/>
      <c r="F175" s="516"/>
      <c r="G175" s="790"/>
      <c r="H175" s="790"/>
    </row>
    <row r="176" spans="1:8" ht="12.75" customHeight="1">
      <c r="A176" s="516"/>
      <c r="B176" s="516"/>
      <c r="C176" s="516"/>
      <c r="D176" s="516"/>
      <c r="E176" s="516"/>
      <c r="F176" s="516"/>
      <c r="G176" s="790"/>
      <c r="H176" s="790"/>
    </row>
    <row r="177" spans="1:8" ht="12.75" customHeight="1">
      <c r="A177" s="516"/>
      <c r="B177" s="516"/>
      <c r="C177" s="516"/>
      <c r="D177" s="516"/>
      <c r="E177" s="516"/>
      <c r="F177" s="516"/>
      <c r="G177" s="790"/>
      <c r="H177" s="790"/>
    </row>
    <row r="178" spans="1:8" ht="12.75" customHeight="1">
      <c r="A178" s="516"/>
      <c r="B178" s="516"/>
      <c r="C178" s="516"/>
      <c r="D178" s="516"/>
      <c r="E178" s="516"/>
      <c r="F178" s="516"/>
      <c r="G178" s="790"/>
      <c r="H178" s="790"/>
    </row>
    <row r="179" spans="1:8" ht="12.75" customHeight="1">
      <c r="A179" s="516"/>
      <c r="B179" s="516"/>
      <c r="C179" s="516"/>
      <c r="D179" s="516"/>
      <c r="E179" s="516"/>
      <c r="F179" s="516"/>
      <c r="G179" s="790"/>
      <c r="H179" s="790"/>
    </row>
    <row r="180" spans="1:8" ht="12.75" customHeight="1">
      <c r="A180" s="516"/>
      <c r="B180" s="516"/>
      <c r="C180" s="516"/>
      <c r="D180" s="516"/>
      <c r="E180" s="516"/>
      <c r="F180" s="516"/>
      <c r="G180" s="790"/>
      <c r="H180" s="790"/>
    </row>
    <row r="181" spans="1:8" ht="12.75" customHeight="1">
      <c r="A181" s="516"/>
      <c r="B181" s="516"/>
      <c r="C181" s="516"/>
      <c r="D181" s="516"/>
      <c r="E181" s="516"/>
      <c r="F181" s="516"/>
      <c r="G181" s="790"/>
      <c r="H181" s="790"/>
    </row>
    <row r="182" spans="1:8" ht="12.75" customHeight="1">
      <c r="A182" s="516"/>
      <c r="B182" s="516"/>
      <c r="C182" s="516"/>
      <c r="D182" s="516"/>
      <c r="E182" s="516"/>
      <c r="F182" s="516"/>
      <c r="G182" s="790"/>
      <c r="H182" s="790"/>
    </row>
    <row r="183" spans="1:8" ht="12.75" customHeight="1">
      <c r="A183" s="516"/>
      <c r="B183" s="516"/>
      <c r="C183" s="516"/>
      <c r="D183" s="516"/>
      <c r="E183" s="516"/>
      <c r="F183" s="516"/>
      <c r="G183" s="790"/>
      <c r="H183" s="790"/>
    </row>
    <row r="184" spans="1:8" ht="12.75" customHeight="1">
      <c r="A184" s="516"/>
      <c r="B184" s="516"/>
      <c r="C184" s="516"/>
      <c r="D184" s="516"/>
      <c r="E184" s="516"/>
      <c r="F184" s="516"/>
      <c r="G184" s="790"/>
      <c r="H184" s="790"/>
    </row>
    <row r="185" spans="1:8" ht="12.75" customHeight="1">
      <c r="A185" s="516"/>
      <c r="B185" s="516"/>
      <c r="C185" s="516"/>
      <c r="D185" s="516"/>
      <c r="E185" s="516"/>
      <c r="F185" s="516"/>
      <c r="G185" s="790"/>
      <c r="H185" s="790"/>
    </row>
    <row r="186" spans="1:8" ht="12.75" customHeight="1">
      <c r="A186" s="516"/>
      <c r="B186" s="516"/>
      <c r="C186" s="516"/>
      <c r="D186" s="516"/>
      <c r="E186" s="516"/>
      <c r="F186" s="516"/>
      <c r="G186" s="790"/>
      <c r="H186" s="790"/>
    </row>
    <row r="187" spans="1:8" ht="12.75" customHeight="1">
      <c r="A187" s="516"/>
      <c r="B187" s="516"/>
      <c r="C187" s="516"/>
      <c r="D187" s="516"/>
      <c r="E187" s="516"/>
      <c r="F187" s="516"/>
      <c r="G187" s="790"/>
      <c r="H187" s="790"/>
    </row>
    <row r="188" spans="1:8" ht="12.75" customHeight="1">
      <c r="A188" s="516"/>
      <c r="B188" s="516"/>
      <c r="C188" s="516"/>
      <c r="D188" s="516"/>
      <c r="E188" s="516"/>
      <c r="F188" s="516"/>
      <c r="G188" s="790"/>
      <c r="H188" s="790"/>
    </row>
    <row r="189" spans="1:8" ht="12.75" customHeight="1">
      <c r="A189" s="516"/>
      <c r="B189" s="516"/>
      <c r="C189" s="516"/>
      <c r="D189" s="516"/>
      <c r="E189" s="516"/>
      <c r="F189" s="516"/>
      <c r="G189" s="790"/>
      <c r="H189" s="790"/>
    </row>
    <row r="190" spans="1:8" ht="12.75" customHeight="1">
      <c r="A190" s="516"/>
      <c r="B190" s="516"/>
      <c r="C190" s="516"/>
      <c r="D190" s="516"/>
      <c r="E190" s="516"/>
      <c r="F190" s="516"/>
      <c r="G190" s="790"/>
      <c r="H190" s="790"/>
    </row>
    <row r="191" spans="1:8" ht="12.75" customHeight="1">
      <c r="A191" s="516"/>
      <c r="B191" s="516"/>
      <c r="C191" s="516"/>
      <c r="D191" s="516"/>
      <c r="E191" s="516"/>
      <c r="F191" s="516"/>
      <c r="G191" s="790"/>
      <c r="H191" s="790"/>
    </row>
    <row r="192" spans="1:8" ht="12.75" customHeight="1">
      <c r="A192" s="516"/>
      <c r="B192" s="516"/>
      <c r="C192" s="516"/>
      <c r="D192" s="516"/>
      <c r="E192" s="516"/>
      <c r="F192" s="516"/>
      <c r="G192" s="790"/>
      <c r="H192" s="790"/>
    </row>
    <row r="193" spans="1:8" ht="12.75" customHeight="1">
      <c r="A193" s="516"/>
      <c r="B193" s="516"/>
      <c r="C193" s="516"/>
      <c r="D193" s="516"/>
      <c r="E193" s="516"/>
      <c r="F193" s="516"/>
      <c r="G193" s="790"/>
      <c r="H193" s="790"/>
    </row>
    <row r="194" spans="1:8" ht="12.75" customHeight="1">
      <c r="A194" s="516"/>
      <c r="B194" s="516"/>
      <c r="C194" s="516"/>
      <c r="D194" s="516"/>
      <c r="E194" s="516"/>
      <c r="F194" s="516"/>
      <c r="G194" s="790"/>
      <c r="H194" s="790"/>
    </row>
    <row r="195" spans="1:8" ht="12.75" customHeight="1">
      <c r="A195" s="516"/>
      <c r="B195" s="516"/>
      <c r="C195" s="516"/>
      <c r="D195" s="516"/>
      <c r="E195" s="516"/>
      <c r="F195" s="516"/>
      <c r="G195" s="790"/>
      <c r="H195" s="790"/>
    </row>
    <row r="196" spans="1:8" ht="12.75" customHeight="1">
      <c r="A196" s="516"/>
      <c r="B196" s="516"/>
      <c r="C196" s="516"/>
      <c r="D196" s="516"/>
      <c r="E196" s="516"/>
      <c r="F196" s="516"/>
      <c r="G196" s="790"/>
      <c r="H196" s="790"/>
    </row>
    <row r="197" spans="1:8" ht="12.75" customHeight="1">
      <c r="A197" s="516"/>
      <c r="B197" s="516"/>
      <c r="C197" s="516"/>
      <c r="D197" s="516"/>
      <c r="E197" s="516"/>
      <c r="F197" s="516"/>
      <c r="G197" s="790"/>
      <c r="H197" s="790"/>
    </row>
    <row r="198" spans="1:8" ht="12.75" customHeight="1">
      <c r="A198" s="516"/>
      <c r="B198" s="516"/>
      <c r="C198" s="516"/>
      <c r="D198" s="516"/>
      <c r="E198" s="516"/>
      <c r="F198" s="516"/>
      <c r="G198" s="790"/>
      <c r="H198" s="790"/>
    </row>
    <row r="199" spans="1:8" ht="12.75" customHeight="1">
      <c r="A199" s="516"/>
      <c r="B199" s="516"/>
      <c r="C199" s="516"/>
      <c r="D199" s="516"/>
      <c r="E199" s="516"/>
      <c r="F199" s="516"/>
      <c r="G199" s="790"/>
      <c r="H199" s="790"/>
    </row>
    <row r="200" spans="1:8" ht="12.75" customHeight="1">
      <c r="A200" s="516"/>
      <c r="B200" s="516"/>
      <c r="C200" s="516"/>
      <c r="D200" s="516"/>
      <c r="E200" s="516"/>
      <c r="F200" s="516"/>
      <c r="G200" s="790"/>
      <c r="H200" s="790"/>
    </row>
    <row r="201" spans="1:8" ht="12.75" customHeight="1">
      <c r="A201" s="516"/>
      <c r="B201" s="516"/>
      <c r="C201" s="516"/>
      <c r="D201" s="516"/>
      <c r="E201" s="516"/>
      <c r="F201" s="516"/>
      <c r="G201" s="790"/>
      <c r="H201" s="790"/>
    </row>
    <row r="202" spans="1:8" ht="12.75" customHeight="1">
      <c r="A202" s="516"/>
      <c r="B202" s="516"/>
      <c r="C202" s="516"/>
      <c r="D202" s="516"/>
      <c r="E202" s="516"/>
      <c r="F202" s="516"/>
      <c r="G202" s="790"/>
      <c r="H202" s="790"/>
    </row>
    <row r="203" spans="1:8" ht="12.75" customHeight="1">
      <c r="A203" s="516"/>
      <c r="B203" s="516"/>
      <c r="C203" s="516"/>
      <c r="D203" s="516"/>
      <c r="E203" s="516"/>
      <c r="F203" s="516"/>
      <c r="G203" s="790"/>
      <c r="H203" s="790"/>
    </row>
    <row r="204" spans="1:8" ht="12.75" customHeight="1">
      <c r="A204" s="516"/>
      <c r="B204" s="516"/>
      <c r="C204" s="516"/>
      <c r="D204" s="516"/>
      <c r="E204" s="516"/>
      <c r="F204" s="516"/>
      <c r="G204" s="790"/>
      <c r="H204" s="790"/>
    </row>
    <row r="205" spans="1:8" ht="12.75" customHeight="1">
      <c r="A205" s="516"/>
      <c r="B205" s="516"/>
      <c r="C205" s="516"/>
      <c r="D205" s="516"/>
      <c r="E205" s="516"/>
      <c r="F205" s="516"/>
      <c r="G205" s="790"/>
      <c r="H205" s="790"/>
    </row>
    <row r="206" spans="1:8" ht="12.75" customHeight="1">
      <c r="A206" s="516"/>
      <c r="B206" s="516"/>
      <c r="C206" s="516"/>
      <c r="D206" s="516"/>
      <c r="E206" s="516"/>
      <c r="F206" s="516"/>
      <c r="G206" s="790"/>
      <c r="H206" s="790"/>
    </row>
    <row r="207" spans="1:8" ht="12.75" customHeight="1">
      <c r="A207" s="516"/>
      <c r="B207" s="516"/>
      <c r="C207" s="516"/>
      <c r="D207" s="516"/>
      <c r="E207" s="516"/>
      <c r="F207" s="516"/>
      <c r="G207" s="790"/>
      <c r="H207" s="790"/>
    </row>
    <row r="208" spans="1:8" ht="12.75" customHeight="1">
      <c r="A208" s="516"/>
      <c r="B208" s="516"/>
      <c r="C208" s="516"/>
      <c r="D208" s="516"/>
      <c r="E208" s="516"/>
      <c r="F208" s="516"/>
      <c r="G208" s="790"/>
      <c r="H208" s="790"/>
    </row>
    <row r="209" spans="1:8" ht="12.75" customHeight="1">
      <c r="A209" s="516"/>
      <c r="B209" s="516"/>
      <c r="C209" s="516"/>
      <c r="D209" s="516"/>
      <c r="E209" s="516"/>
      <c r="F209" s="516"/>
      <c r="G209" s="790"/>
      <c r="H209" s="790"/>
    </row>
    <row r="210" spans="1:8" ht="12.75" customHeight="1">
      <c r="A210" s="516"/>
      <c r="B210" s="516"/>
      <c r="C210" s="516"/>
      <c r="D210" s="516"/>
      <c r="E210" s="516"/>
      <c r="F210" s="516"/>
      <c r="G210" s="790"/>
      <c r="H210" s="790"/>
    </row>
    <row r="211" spans="1:8" ht="12.75" customHeight="1">
      <c r="A211" s="516"/>
      <c r="B211" s="516"/>
      <c r="C211" s="516"/>
      <c r="D211" s="516"/>
      <c r="E211" s="516"/>
      <c r="F211" s="516"/>
      <c r="G211" s="790"/>
      <c r="H211" s="790"/>
    </row>
    <row r="212" spans="1:8" ht="12.75" customHeight="1">
      <c r="A212" s="516"/>
      <c r="B212" s="516"/>
      <c r="C212" s="516"/>
      <c r="D212" s="516"/>
      <c r="E212" s="516"/>
      <c r="F212" s="516"/>
      <c r="G212" s="790"/>
      <c r="H212" s="790"/>
    </row>
    <row r="213" spans="1:8" ht="12.75" customHeight="1">
      <c r="A213" s="516"/>
      <c r="B213" s="516"/>
      <c r="C213" s="516"/>
      <c r="D213" s="516"/>
      <c r="E213" s="516"/>
      <c r="F213" s="516"/>
      <c r="G213" s="790"/>
      <c r="H213" s="790"/>
    </row>
    <row r="214" spans="1:8" ht="12.75" customHeight="1">
      <c r="A214" s="516"/>
      <c r="B214" s="516"/>
      <c r="C214" s="516"/>
      <c r="D214" s="516"/>
      <c r="E214" s="516"/>
      <c r="F214" s="516"/>
      <c r="G214" s="790"/>
      <c r="H214" s="790"/>
    </row>
    <row r="215" spans="1:8" ht="12.75" customHeight="1">
      <c r="A215" s="516"/>
      <c r="B215" s="516"/>
      <c r="C215" s="516"/>
      <c r="D215" s="516"/>
      <c r="E215" s="516"/>
      <c r="F215" s="516"/>
      <c r="G215" s="790"/>
      <c r="H215" s="790"/>
    </row>
    <row r="216" spans="1:8" ht="12.75" customHeight="1">
      <c r="A216" s="516"/>
      <c r="B216" s="516"/>
      <c r="C216" s="516"/>
      <c r="D216" s="516"/>
      <c r="E216" s="516"/>
      <c r="F216" s="516"/>
      <c r="G216" s="790"/>
      <c r="H216" s="790"/>
    </row>
    <row r="217" spans="1:8" ht="12.75" customHeight="1">
      <c r="A217" s="516"/>
      <c r="B217" s="516"/>
      <c r="C217" s="516"/>
      <c r="D217" s="516"/>
      <c r="E217" s="516"/>
      <c r="F217" s="516"/>
      <c r="G217" s="790"/>
      <c r="H217" s="790"/>
    </row>
    <row r="218" spans="1:8" ht="12.75" customHeight="1">
      <c r="A218" s="516"/>
      <c r="B218" s="516"/>
      <c r="C218" s="516"/>
      <c r="D218" s="516"/>
      <c r="E218" s="516"/>
      <c r="F218" s="516"/>
      <c r="G218" s="790"/>
      <c r="H218" s="790"/>
    </row>
    <row r="219" spans="1:8" ht="12.75" customHeight="1">
      <c r="A219" s="516"/>
      <c r="B219" s="516"/>
      <c r="C219" s="516"/>
      <c r="D219" s="516"/>
      <c r="E219" s="516"/>
      <c r="F219" s="516"/>
      <c r="G219" s="790"/>
      <c r="H219" s="790"/>
    </row>
    <row r="220" spans="1:8" ht="12.75" customHeight="1">
      <c r="A220" s="516"/>
      <c r="B220" s="516"/>
      <c r="C220" s="516"/>
      <c r="D220" s="516"/>
      <c r="E220" s="516"/>
      <c r="F220" s="516"/>
      <c r="G220" s="790"/>
      <c r="H220" s="790"/>
    </row>
    <row r="221" spans="1:8" ht="12.75" customHeight="1">
      <c r="A221" s="516"/>
      <c r="B221" s="516"/>
      <c r="C221" s="516"/>
      <c r="D221" s="516"/>
      <c r="E221" s="516"/>
      <c r="F221" s="516"/>
      <c r="G221" s="790"/>
      <c r="H221" s="790"/>
    </row>
    <row r="222" spans="1:8" ht="12.75" customHeight="1">
      <c r="A222" s="516"/>
      <c r="B222" s="516"/>
      <c r="C222" s="516"/>
      <c r="D222" s="516"/>
      <c r="E222" s="516"/>
      <c r="F222" s="516"/>
      <c r="G222" s="790"/>
      <c r="H222" s="790"/>
    </row>
    <row r="223" spans="1:8" ht="12.75" customHeight="1">
      <c r="A223" s="516"/>
      <c r="B223" s="516"/>
      <c r="C223" s="516"/>
      <c r="D223" s="516"/>
      <c r="E223" s="516"/>
      <c r="F223" s="516"/>
      <c r="G223" s="790"/>
      <c r="H223" s="790"/>
    </row>
    <row r="224" spans="1:8" ht="12.75" customHeight="1">
      <c r="A224" s="516"/>
      <c r="B224" s="516"/>
      <c r="C224" s="516"/>
      <c r="D224" s="516"/>
      <c r="E224" s="516"/>
      <c r="F224" s="516"/>
      <c r="G224" s="790"/>
      <c r="H224" s="790"/>
    </row>
    <row r="225" spans="1:8" ht="12.75" customHeight="1">
      <c r="A225" s="516"/>
      <c r="B225" s="516"/>
      <c r="C225" s="516"/>
      <c r="D225" s="516"/>
      <c r="E225" s="516"/>
      <c r="F225" s="516"/>
      <c r="G225" s="790"/>
      <c r="H225" s="790"/>
    </row>
    <row r="226" spans="1:8" ht="12.75" customHeight="1">
      <c r="A226" s="516"/>
      <c r="B226" s="516"/>
      <c r="C226" s="516"/>
      <c r="D226" s="516"/>
      <c r="E226" s="516"/>
      <c r="F226" s="516"/>
      <c r="G226" s="790"/>
      <c r="H226" s="790"/>
    </row>
    <row r="227" spans="1:8" ht="12.75" customHeight="1">
      <c r="A227" s="516"/>
      <c r="B227" s="516"/>
      <c r="C227" s="516"/>
      <c r="D227" s="516"/>
      <c r="E227" s="516"/>
      <c r="F227" s="516"/>
      <c r="G227" s="790"/>
      <c r="H227" s="790"/>
    </row>
    <row r="228" spans="1:8" ht="12.75" customHeight="1">
      <c r="A228" s="516"/>
      <c r="B228" s="516"/>
      <c r="C228" s="516"/>
      <c r="D228" s="516"/>
      <c r="E228" s="516"/>
      <c r="F228" s="516"/>
      <c r="G228" s="790"/>
      <c r="H228" s="790"/>
    </row>
    <row r="229" spans="1:8" ht="12.75" customHeight="1">
      <c r="A229" s="516"/>
      <c r="B229" s="516"/>
      <c r="C229" s="516"/>
      <c r="D229" s="516"/>
      <c r="E229" s="516"/>
      <c r="F229" s="516"/>
      <c r="G229" s="790"/>
      <c r="H229" s="790"/>
    </row>
    <row r="230" spans="1:8" ht="12.75" customHeight="1">
      <c r="A230" s="516"/>
      <c r="B230" s="516"/>
      <c r="C230" s="516"/>
      <c r="D230" s="516"/>
      <c r="E230" s="516"/>
      <c r="F230" s="516"/>
      <c r="G230" s="790"/>
      <c r="H230" s="790"/>
    </row>
    <row r="231" spans="1:8" ht="12.75" customHeight="1">
      <c r="A231" s="516"/>
      <c r="B231" s="516"/>
      <c r="C231" s="516"/>
      <c r="D231" s="516"/>
      <c r="E231" s="516"/>
      <c r="F231" s="516"/>
      <c r="G231" s="790"/>
      <c r="H231" s="790"/>
    </row>
    <row r="232" spans="1:8" ht="15.75" customHeight="1"/>
    <row r="233" spans="1:8" ht="15.75" customHeight="1"/>
    <row r="234" spans="1:8" ht="15.75" customHeight="1"/>
    <row r="235" spans="1:8" ht="15.75" customHeight="1"/>
    <row r="236" spans="1:8" ht="15.75" customHeight="1"/>
    <row r="237" spans="1:8" ht="15.75" customHeight="1"/>
    <row r="238" spans="1:8" ht="15.75" customHeight="1"/>
    <row r="239" spans="1:8" ht="15.75" customHeight="1"/>
    <row r="240" spans="1:8"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25:A26"/>
    <mergeCell ref="A1:A2"/>
    <mergeCell ref="A6:A7"/>
    <mergeCell ref="A11:A12"/>
    <mergeCell ref="A15:A17"/>
    <mergeCell ref="A18:A23"/>
  </mergeCells>
  <pageMargins left="0.7" right="0.7" top="0.75" bottom="0.75" header="0" footer="0"/>
  <pageSetup orientation="landscape"/>
  <headerFooter>
    <oddHeader>&amp;C&amp;A</oddHeader>
    <oddFooter>&amp;CPage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BCD1CF"/>
    <outlinePr summaryBelow="0" summaryRight="0"/>
  </sheetPr>
  <dimension ref="A1:AA1000"/>
  <sheetViews>
    <sheetView tabSelected="1" workbookViewId="0">
      <selection activeCell="F11" sqref="F11"/>
    </sheetView>
  </sheetViews>
  <sheetFormatPr defaultColWidth="14.42578125" defaultRowHeight="15" customHeight="1"/>
  <cols>
    <col min="1" max="1" width="39.140625" customWidth="1"/>
    <col min="2" max="2" width="77.85546875" customWidth="1"/>
    <col min="17" max="17" width="44.28515625" customWidth="1"/>
  </cols>
  <sheetData>
    <row r="1" spans="1:27" ht="28.5">
      <c r="A1" s="1253" t="s">
        <v>1155</v>
      </c>
      <c r="B1" s="1255" t="s">
        <v>1156</v>
      </c>
      <c r="C1" s="1256"/>
      <c r="D1" s="1256"/>
      <c r="E1" s="1256"/>
      <c r="F1" s="1256"/>
      <c r="G1" s="1256"/>
      <c r="H1" s="1256"/>
      <c r="I1" s="1256"/>
      <c r="J1" s="1256"/>
      <c r="K1" s="1256"/>
      <c r="L1" s="1256"/>
      <c r="M1" s="1256"/>
      <c r="N1" s="1256"/>
      <c r="O1" s="1256"/>
      <c r="P1" s="1256"/>
      <c r="Q1" s="1256"/>
      <c r="R1" s="1256"/>
      <c r="S1" s="1257"/>
      <c r="T1" s="845"/>
      <c r="U1" s="845"/>
      <c r="V1" s="845"/>
      <c r="W1" s="845"/>
      <c r="X1" s="845"/>
      <c r="Y1" s="845"/>
      <c r="Z1" s="845"/>
      <c r="AA1" s="846"/>
    </row>
    <row r="2" spans="1:27" ht="25.5" customHeight="1">
      <c r="A2" s="1254"/>
      <c r="B2" s="1258"/>
      <c r="C2" s="1259"/>
      <c r="D2" s="1259"/>
      <c r="E2" s="1259"/>
      <c r="F2" s="1259"/>
      <c r="G2" s="1259"/>
      <c r="H2" s="1259"/>
      <c r="I2" s="1259"/>
      <c r="J2" s="1259"/>
      <c r="K2" s="1259"/>
      <c r="L2" s="1259"/>
      <c r="M2" s="1259"/>
      <c r="N2" s="1259"/>
      <c r="O2" s="1259"/>
      <c r="P2" s="1259"/>
      <c r="Q2" s="1259"/>
      <c r="R2" s="1259"/>
      <c r="S2" s="1260"/>
      <c r="T2" s="847"/>
      <c r="U2" s="847"/>
      <c r="V2" s="847"/>
      <c r="W2" s="847"/>
      <c r="X2" s="847"/>
      <c r="Y2" s="847"/>
      <c r="Z2" s="847"/>
      <c r="AA2" s="848"/>
    </row>
    <row r="3" spans="1:27" ht="75" customHeight="1">
      <c r="A3" s="77" t="s">
        <v>113</v>
      </c>
      <c r="B3" s="525"/>
      <c r="C3" s="525"/>
      <c r="D3" s="525"/>
      <c r="E3" s="525"/>
      <c r="F3" s="849"/>
      <c r="G3" s="527"/>
      <c r="H3" s="822"/>
      <c r="I3" s="524"/>
      <c r="J3" s="525"/>
      <c r="K3" s="525"/>
      <c r="L3" s="849"/>
      <c r="M3" s="527"/>
      <c r="N3" s="822"/>
      <c r="O3" s="524"/>
      <c r="P3" s="525"/>
      <c r="Q3" s="849"/>
      <c r="R3" s="527"/>
      <c r="S3" s="822"/>
      <c r="T3" s="77"/>
      <c r="U3" s="78"/>
      <c r="V3" s="78"/>
      <c r="W3" s="79"/>
      <c r="X3" s="80"/>
      <c r="Y3" s="81"/>
      <c r="Z3" s="850"/>
      <c r="AA3" s="73"/>
    </row>
    <row r="4" spans="1:27" ht="33.75" customHeight="1">
      <c r="A4" s="851"/>
      <c r="B4" s="851"/>
      <c r="C4" s="1261" t="s">
        <v>1157</v>
      </c>
      <c r="D4" s="851" t="s">
        <v>1158</v>
      </c>
      <c r="E4" s="1263" t="s">
        <v>1159</v>
      </c>
      <c r="F4" s="1264"/>
      <c r="G4" s="1264"/>
      <c r="H4" s="1264"/>
      <c r="I4" s="1264"/>
      <c r="J4" s="1264"/>
      <c r="K4" s="1264"/>
      <c r="L4" s="1264"/>
      <c r="M4" s="1264"/>
      <c r="N4" s="1264"/>
      <c r="O4" s="1264"/>
      <c r="P4" s="1220"/>
      <c r="Q4" s="851"/>
      <c r="R4" s="851"/>
      <c r="S4" s="851"/>
      <c r="T4" s="851"/>
      <c r="U4" s="851"/>
      <c r="V4" s="851"/>
      <c r="W4" s="851"/>
      <c r="X4" s="851"/>
      <c r="Y4" s="851"/>
      <c r="Z4" s="851"/>
      <c r="AA4" s="851"/>
    </row>
    <row r="5" spans="1:27" ht="19.5">
      <c r="A5" s="852"/>
      <c r="B5" s="852" t="s">
        <v>1160</v>
      </c>
      <c r="C5" s="1262"/>
      <c r="D5" s="852"/>
      <c r="E5" s="852" t="s">
        <v>1161</v>
      </c>
      <c r="F5" s="852" t="s">
        <v>1162</v>
      </c>
      <c r="G5" s="852" t="s">
        <v>1163</v>
      </c>
      <c r="H5" s="852" t="s">
        <v>1164</v>
      </c>
      <c r="I5" s="852" t="s">
        <v>1165</v>
      </c>
      <c r="J5" s="852" t="s">
        <v>1166</v>
      </c>
      <c r="K5" s="852" t="s">
        <v>1167</v>
      </c>
      <c r="L5" s="852" t="s">
        <v>1168</v>
      </c>
      <c r="M5" s="852" t="s">
        <v>1169</v>
      </c>
      <c r="N5" s="852" t="s">
        <v>1170</v>
      </c>
      <c r="O5" s="852" t="s">
        <v>1171</v>
      </c>
      <c r="P5" s="852" t="s">
        <v>1172</v>
      </c>
      <c r="Q5" s="852"/>
      <c r="R5" s="852"/>
      <c r="S5" s="852"/>
      <c r="T5" s="852"/>
      <c r="U5" s="852"/>
      <c r="V5" s="852"/>
      <c r="W5" s="852"/>
      <c r="X5" s="852"/>
      <c r="Y5" s="852"/>
      <c r="Z5" s="852"/>
      <c r="AA5" s="852"/>
    </row>
    <row r="6" spans="1:27" ht="19.5">
      <c r="A6" s="853" t="s">
        <v>1173</v>
      </c>
      <c r="B6" s="854"/>
      <c r="C6" s="855"/>
      <c r="D6" s="855">
        <f>SUM(E6:P6)/12</f>
        <v>29.75</v>
      </c>
      <c r="E6" s="856">
        <v>64</v>
      </c>
      <c r="F6" s="856">
        <v>63</v>
      </c>
      <c r="G6" s="856">
        <v>40</v>
      </c>
      <c r="H6" s="856">
        <v>20</v>
      </c>
      <c r="I6" s="856">
        <v>0</v>
      </c>
      <c r="J6" s="856">
        <v>0</v>
      </c>
      <c r="K6" s="856">
        <v>0</v>
      </c>
      <c r="L6" s="856">
        <v>0</v>
      </c>
      <c r="M6" s="856">
        <v>10</v>
      </c>
      <c r="N6" s="856">
        <v>40</v>
      </c>
      <c r="O6" s="856">
        <v>55</v>
      </c>
      <c r="P6" s="856">
        <v>65</v>
      </c>
      <c r="Q6" s="854"/>
      <c r="R6" s="854"/>
      <c r="S6" s="857"/>
      <c r="T6" s="857"/>
      <c r="U6" s="857"/>
      <c r="V6" s="857"/>
      <c r="W6" s="857"/>
      <c r="X6" s="857"/>
      <c r="Y6" s="857"/>
      <c r="Z6" s="857"/>
      <c r="AA6" s="857"/>
    </row>
    <row r="7" spans="1:27" ht="19.5">
      <c r="A7" s="97" t="s">
        <v>137</v>
      </c>
      <c r="B7" s="176"/>
      <c r="C7" s="97"/>
      <c r="D7" s="97"/>
      <c r="E7" s="176"/>
      <c r="F7" s="176"/>
      <c r="G7" s="176"/>
      <c r="H7" s="176"/>
      <c r="I7" s="176"/>
      <c r="J7" s="176"/>
      <c r="K7" s="176"/>
      <c r="L7" s="176"/>
      <c r="M7" s="176"/>
      <c r="N7" s="176"/>
      <c r="O7" s="176"/>
      <c r="P7" s="176"/>
      <c r="Q7" s="176"/>
      <c r="R7" s="176"/>
      <c r="S7" s="176"/>
      <c r="T7" s="176"/>
      <c r="U7" s="176"/>
      <c r="V7" s="176"/>
      <c r="W7" s="176"/>
      <c r="X7" s="176"/>
      <c r="Y7" s="176"/>
      <c r="Z7" s="176"/>
      <c r="AA7" s="176"/>
    </row>
    <row r="8" spans="1:27" ht="19.5">
      <c r="A8" s="858" t="s">
        <v>138</v>
      </c>
      <c r="B8" s="859" t="s">
        <v>1174</v>
      </c>
      <c r="C8" s="860">
        <v>685</v>
      </c>
      <c r="D8" s="860">
        <f t="shared" ref="D8:D13" si="0">SUM(E8:P8)/12</f>
        <v>0</v>
      </c>
      <c r="E8" s="856"/>
      <c r="F8" s="856"/>
      <c r="G8" s="856"/>
      <c r="H8" s="856"/>
      <c r="I8" s="856"/>
      <c r="J8" s="856"/>
      <c r="K8" s="856"/>
      <c r="L8" s="856"/>
      <c r="M8" s="856"/>
      <c r="N8" s="856"/>
      <c r="O8" s="856"/>
      <c r="P8" s="856"/>
      <c r="Q8" s="238"/>
      <c r="R8" s="238"/>
      <c r="S8" s="73"/>
      <c r="T8" s="73"/>
      <c r="U8" s="73"/>
      <c r="V8" s="73"/>
      <c r="W8" s="73"/>
      <c r="X8" s="73"/>
      <c r="Y8" s="73"/>
      <c r="Z8" s="73"/>
      <c r="AA8" s="73"/>
    </row>
    <row r="9" spans="1:27" ht="19.5">
      <c r="A9" s="861" t="s">
        <v>140</v>
      </c>
      <c r="B9" s="862" t="s">
        <v>1175</v>
      </c>
      <c r="C9" s="863">
        <v>466</v>
      </c>
      <c r="D9" s="860">
        <f t="shared" si="0"/>
        <v>0</v>
      </c>
      <c r="E9" s="50"/>
      <c r="F9" s="50"/>
      <c r="G9" s="50"/>
      <c r="H9" s="50"/>
      <c r="I9" s="50"/>
      <c r="J9" s="50"/>
      <c r="K9" s="50"/>
      <c r="L9" s="50"/>
      <c r="M9" s="50"/>
      <c r="N9" s="50"/>
      <c r="O9" s="50"/>
      <c r="P9" s="50"/>
      <c r="Q9" s="52"/>
      <c r="R9" s="52"/>
      <c r="S9" s="73"/>
      <c r="T9" s="73"/>
      <c r="U9" s="73"/>
      <c r="V9" s="73"/>
      <c r="W9" s="73"/>
      <c r="X9" s="73"/>
      <c r="Y9" s="73"/>
      <c r="Z9" s="73"/>
      <c r="AA9" s="73"/>
    </row>
    <row r="10" spans="1:27" ht="19.5">
      <c r="A10" s="861" t="s">
        <v>141</v>
      </c>
      <c r="B10" s="862" t="s">
        <v>1176</v>
      </c>
      <c r="C10" s="863">
        <v>466</v>
      </c>
      <c r="D10" s="860">
        <f t="shared" si="0"/>
        <v>0</v>
      </c>
      <c r="E10" s="50"/>
      <c r="F10" s="50"/>
      <c r="G10" s="50"/>
      <c r="H10" s="50"/>
      <c r="I10" s="50"/>
      <c r="J10" s="50"/>
      <c r="K10" s="50"/>
      <c r="L10" s="50"/>
      <c r="M10" s="50"/>
      <c r="N10" s="50"/>
      <c r="O10" s="50"/>
      <c r="P10" s="50"/>
      <c r="Q10" s="52"/>
      <c r="R10" s="52"/>
      <c r="S10" s="73"/>
      <c r="T10" s="73"/>
      <c r="U10" s="73"/>
      <c r="V10" s="73"/>
      <c r="W10" s="73"/>
      <c r="X10" s="73"/>
      <c r="Y10" s="73"/>
      <c r="Z10" s="73"/>
      <c r="AA10" s="73"/>
    </row>
    <row r="11" spans="1:27" ht="19.5">
      <c r="A11" s="861" t="s">
        <v>142</v>
      </c>
      <c r="B11" s="862" t="s">
        <v>1177</v>
      </c>
      <c r="C11" s="863">
        <v>185</v>
      </c>
      <c r="D11" s="860">
        <f t="shared" si="0"/>
        <v>0</v>
      </c>
      <c r="E11" s="50"/>
      <c r="F11" s="50"/>
      <c r="G11" s="50"/>
      <c r="H11" s="50"/>
      <c r="I11" s="50"/>
      <c r="J11" s="50"/>
      <c r="K11" s="50"/>
      <c r="L11" s="50"/>
      <c r="M11" s="50"/>
      <c r="N11" s="50"/>
      <c r="O11" s="50"/>
      <c r="P11" s="50"/>
      <c r="Q11" s="52"/>
      <c r="R11" s="52"/>
      <c r="S11" s="73"/>
      <c r="T11" s="73"/>
      <c r="U11" s="73"/>
      <c r="V11" s="73"/>
      <c r="W11" s="73"/>
      <c r="X11" s="73"/>
      <c r="Y11" s="73"/>
      <c r="Z11" s="73"/>
      <c r="AA11" s="73"/>
    </row>
    <row r="12" spans="1:27" ht="19.5">
      <c r="A12" s="861" t="s">
        <v>143</v>
      </c>
      <c r="B12" s="862" t="s">
        <v>1178</v>
      </c>
      <c r="C12" s="863">
        <v>550</v>
      </c>
      <c r="D12" s="860">
        <f t="shared" si="0"/>
        <v>0</v>
      </c>
      <c r="E12" s="50"/>
      <c r="F12" s="50"/>
      <c r="G12" s="50"/>
      <c r="H12" s="50"/>
      <c r="I12" s="50"/>
      <c r="J12" s="50"/>
      <c r="K12" s="50"/>
      <c r="L12" s="50"/>
      <c r="M12" s="50"/>
      <c r="N12" s="50"/>
      <c r="O12" s="50"/>
      <c r="P12" s="50"/>
      <c r="Q12" s="52"/>
      <c r="R12" s="52"/>
      <c r="S12" s="73"/>
      <c r="T12" s="73"/>
      <c r="U12" s="73"/>
      <c r="V12" s="73"/>
      <c r="W12" s="73"/>
      <c r="X12" s="73"/>
      <c r="Y12" s="73"/>
      <c r="Z12" s="73"/>
      <c r="AA12" s="73"/>
    </row>
    <row r="13" spans="1:27" ht="19.5">
      <c r="A13" s="864" t="s">
        <v>144</v>
      </c>
      <c r="B13" s="865" t="s">
        <v>1179</v>
      </c>
      <c r="C13" s="866">
        <v>900</v>
      </c>
      <c r="D13" s="867">
        <f t="shared" si="0"/>
        <v>0</v>
      </c>
      <c r="E13" s="64"/>
      <c r="F13" s="64"/>
      <c r="G13" s="64"/>
      <c r="H13" s="64"/>
      <c r="I13" s="64"/>
      <c r="J13" s="64"/>
      <c r="K13" s="64"/>
      <c r="L13" s="64"/>
      <c r="M13" s="64"/>
      <c r="N13" s="64"/>
      <c r="O13" s="64"/>
      <c r="P13" s="64"/>
      <c r="Q13" s="201"/>
      <c r="R13" s="201"/>
      <c r="S13" s="73"/>
      <c r="T13" s="73"/>
      <c r="U13" s="73"/>
      <c r="V13" s="73"/>
      <c r="W13" s="73"/>
      <c r="X13" s="73"/>
      <c r="Y13" s="73"/>
      <c r="Z13" s="73"/>
      <c r="AA13" s="73"/>
    </row>
    <row r="14" spans="1:27" ht="19.5">
      <c r="A14" s="97" t="s">
        <v>145</v>
      </c>
      <c r="B14" s="176"/>
      <c r="C14" s="97"/>
      <c r="D14" s="97"/>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7" ht="19.5">
      <c r="A15" s="137" t="s">
        <v>142</v>
      </c>
      <c r="B15" s="868" t="s">
        <v>1180</v>
      </c>
      <c r="C15" s="860">
        <v>200</v>
      </c>
      <c r="D15" s="860">
        <f t="shared" ref="D15:D22" si="1">SUM(E15:P15)/12</f>
        <v>0</v>
      </c>
      <c r="E15" s="672"/>
      <c r="F15" s="672"/>
      <c r="G15" s="672"/>
      <c r="H15" s="672"/>
      <c r="I15" s="672"/>
      <c r="J15" s="672"/>
      <c r="K15" s="672"/>
      <c r="L15" s="672"/>
      <c r="M15" s="672"/>
      <c r="N15" s="672"/>
      <c r="O15" s="672"/>
      <c r="P15" s="672"/>
      <c r="Q15" s="238"/>
      <c r="R15" s="238"/>
      <c r="S15" s="73"/>
      <c r="T15" s="73"/>
      <c r="U15" s="73"/>
      <c r="V15" s="73"/>
      <c r="W15" s="73"/>
      <c r="X15" s="73"/>
      <c r="Y15" s="73"/>
      <c r="Z15" s="73"/>
      <c r="AA15" s="73"/>
    </row>
    <row r="16" spans="1:27" ht="19.5">
      <c r="A16" s="137" t="s">
        <v>145</v>
      </c>
      <c r="B16" s="868" t="s">
        <v>1181</v>
      </c>
      <c r="C16" s="863">
        <v>385</v>
      </c>
      <c r="D16" s="860">
        <f t="shared" si="1"/>
        <v>0</v>
      </c>
      <c r="E16" s="50"/>
      <c r="F16" s="50"/>
      <c r="G16" s="50"/>
      <c r="H16" s="50"/>
      <c r="I16" s="50"/>
      <c r="J16" s="50"/>
      <c r="K16" s="50"/>
      <c r="L16" s="50"/>
      <c r="M16" s="50"/>
      <c r="N16" s="50"/>
      <c r="O16" s="50"/>
      <c r="P16" s="50"/>
      <c r="Q16" s="52"/>
      <c r="R16" s="52"/>
      <c r="S16" s="73"/>
      <c r="T16" s="73"/>
      <c r="U16" s="73"/>
      <c r="V16" s="73"/>
      <c r="W16" s="73"/>
      <c r="X16" s="73"/>
      <c r="Y16" s="73"/>
      <c r="Z16" s="73"/>
      <c r="AA16" s="73"/>
    </row>
    <row r="17" spans="1:27" ht="19.5">
      <c r="A17" s="137" t="s">
        <v>147</v>
      </c>
      <c r="B17" s="868" t="s">
        <v>1182</v>
      </c>
      <c r="C17" s="863">
        <v>600</v>
      </c>
      <c r="D17" s="860">
        <f t="shared" si="1"/>
        <v>0</v>
      </c>
      <c r="E17" s="50"/>
      <c r="F17" s="50"/>
      <c r="G17" s="50"/>
      <c r="H17" s="50"/>
      <c r="I17" s="50"/>
      <c r="J17" s="50"/>
      <c r="K17" s="50"/>
      <c r="L17" s="50"/>
      <c r="M17" s="50"/>
      <c r="N17" s="50"/>
      <c r="O17" s="50"/>
      <c r="P17" s="50"/>
      <c r="Q17" s="52"/>
      <c r="R17" s="52"/>
      <c r="S17" s="73"/>
      <c r="T17" s="73"/>
      <c r="U17" s="73"/>
      <c r="V17" s="73"/>
      <c r="W17" s="73"/>
      <c r="X17" s="73"/>
      <c r="Y17" s="73"/>
      <c r="Z17" s="73"/>
      <c r="AA17" s="73"/>
    </row>
    <row r="18" spans="1:27" ht="19.5">
      <c r="A18" s="137" t="s">
        <v>149</v>
      </c>
      <c r="B18" s="868" t="s">
        <v>1183</v>
      </c>
      <c r="C18" s="863">
        <v>550</v>
      </c>
      <c r="D18" s="860">
        <f t="shared" si="1"/>
        <v>0</v>
      </c>
      <c r="E18" s="50"/>
      <c r="F18" s="50"/>
      <c r="G18" s="50"/>
      <c r="H18" s="50"/>
      <c r="I18" s="50"/>
      <c r="J18" s="50"/>
      <c r="K18" s="50"/>
      <c r="L18" s="50"/>
      <c r="M18" s="50"/>
      <c r="N18" s="50"/>
      <c r="O18" s="50"/>
      <c r="P18" s="50"/>
      <c r="Q18" s="52"/>
      <c r="R18" s="52"/>
      <c r="S18" s="73"/>
      <c r="T18" s="73"/>
      <c r="U18" s="73"/>
      <c r="V18" s="73"/>
      <c r="W18" s="73"/>
      <c r="X18" s="73"/>
      <c r="Y18" s="73"/>
      <c r="Z18" s="73"/>
      <c r="AA18" s="73"/>
    </row>
    <row r="19" spans="1:27" ht="19.5">
      <c r="A19" s="137" t="s">
        <v>144</v>
      </c>
      <c r="B19" s="868" t="s">
        <v>1179</v>
      </c>
      <c r="C19" s="863">
        <v>900</v>
      </c>
      <c r="D19" s="860">
        <f t="shared" si="1"/>
        <v>0</v>
      </c>
      <c r="E19" s="50"/>
      <c r="F19" s="50"/>
      <c r="G19" s="50"/>
      <c r="H19" s="50"/>
      <c r="I19" s="50"/>
      <c r="J19" s="50"/>
      <c r="K19" s="50"/>
      <c r="L19" s="50"/>
      <c r="M19" s="50"/>
      <c r="N19" s="50"/>
      <c r="O19" s="50"/>
      <c r="P19" s="50"/>
      <c r="Q19" s="52"/>
      <c r="R19" s="52"/>
      <c r="S19" s="73"/>
      <c r="T19" s="73"/>
      <c r="U19" s="73"/>
      <c r="V19" s="73"/>
      <c r="W19" s="73"/>
      <c r="X19" s="73"/>
      <c r="Y19" s="73"/>
      <c r="Z19" s="73"/>
      <c r="AA19" s="73"/>
    </row>
    <row r="20" spans="1:27" ht="19.5">
      <c r="A20" s="137" t="s">
        <v>150</v>
      </c>
      <c r="B20" s="868" t="s">
        <v>1184</v>
      </c>
      <c r="C20" s="863">
        <v>900</v>
      </c>
      <c r="D20" s="860">
        <f t="shared" si="1"/>
        <v>0</v>
      </c>
      <c r="E20" s="50"/>
      <c r="F20" s="50"/>
      <c r="G20" s="50"/>
      <c r="H20" s="50"/>
      <c r="I20" s="50"/>
      <c r="J20" s="50"/>
      <c r="K20" s="50"/>
      <c r="L20" s="50"/>
      <c r="M20" s="50"/>
      <c r="N20" s="50"/>
      <c r="O20" s="50"/>
      <c r="P20" s="50"/>
      <c r="Q20" s="52"/>
      <c r="R20" s="52"/>
      <c r="S20" s="73"/>
      <c r="T20" s="73"/>
      <c r="U20" s="73"/>
      <c r="V20" s="73"/>
      <c r="W20" s="73"/>
      <c r="X20" s="73"/>
      <c r="Y20" s="73"/>
      <c r="Z20" s="73"/>
      <c r="AA20" s="73"/>
    </row>
    <row r="21" spans="1:27" ht="15.75" customHeight="1">
      <c r="A21" s="137" t="s">
        <v>151</v>
      </c>
      <c r="B21" s="868" t="s">
        <v>1185</v>
      </c>
      <c r="C21" s="863">
        <v>400</v>
      </c>
      <c r="D21" s="860">
        <f t="shared" si="1"/>
        <v>0</v>
      </c>
      <c r="E21" s="50"/>
      <c r="F21" s="50"/>
      <c r="G21" s="50"/>
      <c r="H21" s="50"/>
      <c r="I21" s="50"/>
      <c r="J21" s="50"/>
      <c r="K21" s="50"/>
      <c r="L21" s="50"/>
      <c r="M21" s="50"/>
      <c r="N21" s="50"/>
      <c r="O21" s="50"/>
      <c r="P21" s="50"/>
      <c r="Q21" s="52"/>
      <c r="R21" s="52"/>
      <c r="S21" s="73"/>
      <c r="T21" s="73"/>
      <c r="U21" s="73"/>
      <c r="V21" s="73"/>
      <c r="W21" s="73"/>
      <c r="X21" s="73"/>
      <c r="Y21" s="73"/>
      <c r="Z21" s="73"/>
      <c r="AA21" s="73"/>
    </row>
    <row r="22" spans="1:27" ht="15.75" customHeight="1">
      <c r="A22" s="137" t="s">
        <v>153</v>
      </c>
      <c r="B22" s="868" t="s">
        <v>1186</v>
      </c>
      <c r="C22" s="866">
        <v>600</v>
      </c>
      <c r="D22" s="867">
        <f t="shared" si="1"/>
        <v>0</v>
      </c>
      <c r="E22" s="64"/>
      <c r="F22" s="64"/>
      <c r="G22" s="64"/>
      <c r="H22" s="64"/>
      <c r="I22" s="64"/>
      <c r="J22" s="64"/>
      <c r="K22" s="64"/>
      <c r="L22" s="64"/>
      <c r="M22" s="64"/>
      <c r="N22" s="64"/>
      <c r="O22" s="64"/>
      <c r="P22" s="64"/>
      <c r="Q22" s="201"/>
      <c r="R22" s="201"/>
      <c r="S22" s="73"/>
      <c r="T22" s="73"/>
      <c r="U22" s="73"/>
      <c r="V22" s="73"/>
      <c r="W22" s="73"/>
      <c r="X22" s="73"/>
      <c r="Y22" s="73"/>
      <c r="Z22" s="73"/>
      <c r="AA22" s="73"/>
    </row>
    <row r="23" spans="1:27" ht="15.75" customHeight="1">
      <c r="A23" s="97" t="s">
        <v>154</v>
      </c>
      <c r="B23" s="176"/>
      <c r="C23" s="97"/>
      <c r="D23" s="97"/>
      <c r="E23" s="176"/>
      <c r="F23" s="176"/>
      <c r="G23" s="176"/>
      <c r="H23" s="176"/>
      <c r="I23" s="176"/>
      <c r="J23" s="176"/>
      <c r="K23" s="176"/>
      <c r="L23" s="176"/>
      <c r="M23" s="176"/>
      <c r="N23" s="176"/>
      <c r="O23" s="176"/>
      <c r="P23" s="176"/>
      <c r="Q23" s="176"/>
      <c r="R23" s="176"/>
      <c r="S23" s="176"/>
      <c r="T23" s="176"/>
      <c r="U23" s="176"/>
      <c r="V23" s="176"/>
      <c r="W23" s="176"/>
      <c r="X23" s="176"/>
      <c r="Y23" s="176"/>
      <c r="Z23" s="176"/>
      <c r="AA23" s="176"/>
    </row>
    <row r="24" spans="1:27" ht="15.75" customHeight="1">
      <c r="A24" s="858" t="s">
        <v>155</v>
      </c>
      <c r="B24" s="869" t="s">
        <v>1187</v>
      </c>
      <c r="C24" s="860">
        <f>(170+200)/2</f>
        <v>185</v>
      </c>
      <c r="D24" s="860">
        <f t="shared" ref="D24:D33" si="2">SUM(E24:P24)/12</f>
        <v>0</v>
      </c>
      <c r="E24" s="672"/>
      <c r="F24" s="672"/>
      <c r="G24" s="672"/>
      <c r="H24" s="672"/>
      <c r="I24" s="672"/>
      <c r="J24" s="672"/>
      <c r="K24" s="672"/>
      <c r="L24" s="672"/>
      <c r="M24" s="672"/>
      <c r="N24" s="672"/>
      <c r="O24" s="672"/>
      <c r="P24" s="672"/>
      <c r="Q24" s="238"/>
      <c r="R24" s="238"/>
      <c r="S24" s="73"/>
      <c r="T24" s="73"/>
      <c r="U24" s="73"/>
      <c r="V24" s="73"/>
      <c r="W24" s="73"/>
      <c r="X24" s="73"/>
      <c r="Y24" s="73"/>
      <c r="Z24" s="73"/>
      <c r="AA24" s="73"/>
    </row>
    <row r="25" spans="1:27" ht="15.75" customHeight="1">
      <c r="A25" s="858" t="s">
        <v>157</v>
      </c>
      <c r="B25" s="870" t="s">
        <v>1188</v>
      </c>
      <c r="C25" s="860">
        <v>110</v>
      </c>
      <c r="D25" s="860">
        <f t="shared" si="2"/>
        <v>0</v>
      </c>
      <c r="E25" s="672"/>
      <c r="F25" s="672"/>
      <c r="G25" s="672"/>
      <c r="H25" s="672"/>
      <c r="I25" s="672"/>
      <c r="J25" s="672"/>
      <c r="K25" s="672"/>
      <c r="L25" s="672"/>
      <c r="M25" s="672"/>
      <c r="N25" s="672"/>
      <c r="O25" s="672"/>
      <c r="P25" s="672"/>
      <c r="Q25" s="238"/>
      <c r="R25" s="238"/>
      <c r="S25" s="73"/>
      <c r="T25" s="73"/>
      <c r="U25" s="73"/>
      <c r="V25" s="73"/>
      <c r="W25" s="73"/>
      <c r="X25" s="73"/>
      <c r="Y25" s="73"/>
      <c r="Z25" s="73"/>
      <c r="AA25" s="73"/>
    </row>
    <row r="26" spans="1:27" ht="15.75" customHeight="1">
      <c r="A26" s="861" t="s">
        <v>159</v>
      </c>
      <c r="B26" s="871" t="s">
        <v>1189</v>
      </c>
      <c r="C26" s="872">
        <v>200</v>
      </c>
      <c r="D26" s="860">
        <f t="shared" si="2"/>
        <v>0</v>
      </c>
      <c r="E26" s="50"/>
      <c r="F26" s="50"/>
      <c r="G26" s="50"/>
      <c r="H26" s="50"/>
      <c r="I26" s="50"/>
      <c r="J26" s="50"/>
      <c r="K26" s="50"/>
      <c r="L26" s="50"/>
      <c r="M26" s="50"/>
      <c r="N26" s="50"/>
      <c r="O26" s="50"/>
      <c r="P26" s="50"/>
      <c r="Q26" s="52"/>
      <c r="R26" s="52"/>
      <c r="S26" s="73"/>
      <c r="T26" s="73"/>
      <c r="U26" s="73"/>
      <c r="V26" s="73"/>
      <c r="W26" s="73"/>
      <c r="X26" s="73"/>
      <c r="Y26" s="73"/>
      <c r="Z26" s="73"/>
      <c r="AA26" s="73"/>
    </row>
    <row r="27" spans="1:27" ht="15.75" customHeight="1">
      <c r="A27" s="861" t="s">
        <v>160</v>
      </c>
      <c r="B27" s="870" t="s">
        <v>1190</v>
      </c>
      <c r="C27" s="863">
        <v>5</v>
      </c>
      <c r="D27" s="860">
        <f t="shared" si="2"/>
        <v>0</v>
      </c>
      <c r="E27" s="50"/>
      <c r="F27" s="50"/>
      <c r="G27" s="50"/>
      <c r="H27" s="50"/>
      <c r="I27" s="50"/>
      <c r="J27" s="50"/>
      <c r="K27" s="50"/>
      <c r="L27" s="50"/>
      <c r="M27" s="50"/>
      <c r="N27" s="50"/>
      <c r="O27" s="50"/>
      <c r="P27" s="50"/>
      <c r="Q27" s="52"/>
      <c r="R27" s="52"/>
      <c r="S27" s="73"/>
      <c r="T27" s="73"/>
      <c r="U27" s="73"/>
      <c r="V27" s="73"/>
      <c r="W27" s="73"/>
      <c r="X27" s="73"/>
      <c r="Y27" s="73"/>
      <c r="Z27" s="73"/>
      <c r="AA27" s="73"/>
    </row>
    <row r="28" spans="1:27" ht="15.75" customHeight="1">
      <c r="A28" s="864" t="s">
        <v>161</v>
      </c>
      <c r="B28" s="870" t="s">
        <v>1190</v>
      </c>
      <c r="C28" s="863">
        <v>15</v>
      </c>
      <c r="D28" s="860">
        <f t="shared" si="2"/>
        <v>0</v>
      </c>
      <c r="E28" s="50"/>
      <c r="F28" s="50"/>
      <c r="G28" s="50"/>
      <c r="H28" s="50"/>
      <c r="I28" s="50"/>
      <c r="J28" s="50"/>
      <c r="K28" s="50"/>
      <c r="L28" s="50"/>
      <c r="M28" s="50"/>
      <c r="N28" s="50"/>
      <c r="O28" s="50"/>
      <c r="P28" s="50"/>
      <c r="Q28" s="52"/>
      <c r="R28" s="52"/>
      <c r="S28" s="73"/>
      <c r="T28" s="73"/>
      <c r="U28" s="73"/>
      <c r="V28" s="73"/>
      <c r="W28" s="73"/>
      <c r="X28" s="73"/>
      <c r="Y28" s="73"/>
      <c r="Z28" s="73"/>
      <c r="AA28" s="73"/>
    </row>
    <row r="29" spans="1:27" ht="15.75" customHeight="1">
      <c r="A29" s="864" t="s">
        <v>162</v>
      </c>
      <c r="B29" s="870" t="s">
        <v>1191</v>
      </c>
      <c r="C29" s="863">
        <v>30</v>
      </c>
      <c r="D29" s="860">
        <f t="shared" si="2"/>
        <v>0</v>
      </c>
      <c r="E29" s="50"/>
      <c r="F29" s="50"/>
      <c r="G29" s="50"/>
      <c r="H29" s="50"/>
      <c r="I29" s="50"/>
      <c r="J29" s="50"/>
      <c r="K29" s="50"/>
      <c r="L29" s="50"/>
      <c r="M29" s="50"/>
      <c r="N29" s="50"/>
      <c r="O29" s="50"/>
      <c r="P29" s="50"/>
      <c r="Q29" s="52"/>
      <c r="R29" s="52"/>
      <c r="S29" s="73"/>
      <c r="T29" s="73"/>
      <c r="U29" s="73"/>
      <c r="V29" s="73"/>
      <c r="W29" s="73"/>
      <c r="X29" s="73"/>
      <c r="Y29" s="73"/>
      <c r="Z29" s="73"/>
      <c r="AA29" s="73"/>
    </row>
    <row r="30" spans="1:27" ht="15.75" customHeight="1">
      <c r="A30" s="864" t="s">
        <v>163</v>
      </c>
      <c r="B30" s="870" t="s">
        <v>1191</v>
      </c>
      <c r="C30" s="863">
        <v>77</v>
      </c>
      <c r="D30" s="860">
        <f t="shared" si="2"/>
        <v>0</v>
      </c>
      <c r="E30" s="50"/>
      <c r="F30" s="50"/>
      <c r="G30" s="50"/>
      <c r="H30" s="50"/>
      <c r="I30" s="50"/>
      <c r="J30" s="50"/>
      <c r="K30" s="50"/>
      <c r="L30" s="50"/>
      <c r="M30" s="50"/>
      <c r="N30" s="50"/>
      <c r="O30" s="50"/>
      <c r="P30" s="50"/>
      <c r="Q30" s="52"/>
      <c r="R30" s="52"/>
      <c r="S30" s="73"/>
      <c r="T30" s="73"/>
      <c r="U30" s="73"/>
      <c r="V30" s="73"/>
      <c r="W30" s="73"/>
      <c r="X30" s="73"/>
      <c r="Y30" s="73"/>
      <c r="Z30" s="73"/>
      <c r="AA30" s="73"/>
    </row>
    <row r="31" spans="1:27" ht="15.75" customHeight="1">
      <c r="A31" s="864" t="s">
        <v>164</v>
      </c>
      <c r="B31" s="870" t="s">
        <v>1192</v>
      </c>
      <c r="C31" s="863">
        <v>88</v>
      </c>
      <c r="D31" s="860">
        <f t="shared" si="2"/>
        <v>0</v>
      </c>
      <c r="E31" s="50"/>
      <c r="F31" s="50"/>
      <c r="G31" s="50"/>
      <c r="H31" s="50"/>
      <c r="I31" s="50"/>
      <c r="J31" s="50"/>
      <c r="K31" s="50"/>
      <c r="L31" s="50"/>
      <c r="M31" s="50"/>
      <c r="N31" s="50"/>
      <c r="O31" s="50"/>
      <c r="P31" s="50"/>
      <c r="Q31" s="52"/>
      <c r="R31" s="52"/>
      <c r="S31" s="73"/>
      <c r="T31" s="73"/>
      <c r="U31" s="73"/>
      <c r="V31" s="73"/>
      <c r="W31" s="73"/>
      <c r="X31" s="73"/>
      <c r="Y31" s="73"/>
      <c r="Z31" s="73"/>
      <c r="AA31" s="73"/>
    </row>
    <row r="32" spans="1:27" ht="15.75" customHeight="1">
      <c r="A32" s="864" t="s">
        <v>165</v>
      </c>
      <c r="B32" s="870" t="s">
        <v>1192</v>
      </c>
      <c r="C32" s="863">
        <v>94</v>
      </c>
      <c r="D32" s="860">
        <f t="shared" si="2"/>
        <v>0</v>
      </c>
      <c r="E32" s="50"/>
      <c r="F32" s="50"/>
      <c r="G32" s="50"/>
      <c r="H32" s="50"/>
      <c r="I32" s="50"/>
      <c r="J32" s="50"/>
      <c r="K32" s="50"/>
      <c r="L32" s="50"/>
      <c r="M32" s="50"/>
      <c r="N32" s="50"/>
      <c r="O32" s="50"/>
      <c r="P32" s="50"/>
      <c r="Q32" s="52"/>
      <c r="R32" s="52"/>
      <c r="S32" s="73"/>
      <c r="T32" s="73"/>
      <c r="U32" s="73"/>
      <c r="V32" s="73"/>
      <c r="W32" s="73"/>
      <c r="X32" s="73"/>
      <c r="Y32" s="73"/>
      <c r="Z32" s="73"/>
      <c r="AA32" s="73"/>
    </row>
    <row r="33" spans="1:27" ht="15.75" customHeight="1">
      <c r="A33" s="864" t="s">
        <v>1193</v>
      </c>
      <c r="B33" s="873" t="s">
        <v>1194</v>
      </c>
      <c r="C33" s="866">
        <v>185</v>
      </c>
      <c r="D33" s="867">
        <f t="shared" si="2"/>
        <v>0</v>
      </c>
      <c r="E33" s="64"/>
      <c r="F33" s="64"/>
      <c r="G33" s="64"/>
      <c r="H33" s="64"/>
      <c r="I33" s="64"/>
      <c r="J33" s="64"/>
      <c r="K33" s="64"/>
      <c r="L33" s="64"/>
      <c r="M33" s="64"/>
      <c r="N33" s="64"/>
      <c r="O33" s="64"/>
      <c r="P33" s="64"/>
      <c r="Q33" s="201"/>
      <c r="R33" s="201"/>
      <c r="S33" s="73"/>
      <c r="T33" s="73"/>
      <c r="U33" s="73"/>
      <c r="V33" s="73"/>
      <c r="W33" s="73"/>
      <c r="X33" s="73"/>
      <c r="Y33" s="73"/>
      <c r="Z33" s="73"/>
      <c r="AA33" s="73"/>
    </row>
    <row r="34" spans="1:27" ht="15.75" customHeight="1">
      <c r="A34" s="164" t="s">
        <v>167</v>
      </c>
      <c r="B34" s="874"/>
      <c r="C34" s="875"/>
      <c r="D34" s="875"/>
      <c r="E34" s="874"/>
      <c r="F34" s="874"/>
      <c r="G34" s="874"/>
      <c r="H34" s="874"/>
      <c r="I34" s="874"/>
      <c r="J34" s="874"/>
      <c r="K34" s="874"/>
      <c r="L34" s="874"/>
      <c r="M34" s="874"/>
      <c r="N34" s="874"/>
      <c r="O34" s="874"/>
      <c r="P34" s="874"/>
      <c r="Q34" s="874"/>
      <c r="R34" s="874"/>
      <c r="S34" s="874"/>
      <c r="T34" s="874"/>
      <c r="U34" s="874"/>
      <c r="V34" s="874"/>
      <c r="W34" s="874"/>
      <c r="X34" s="874"/>
      <c r="Y34" s="874"/>
      <c r="Z34" s="874"/>
      <c r="AA34" s="874"/>
    </row>
    <row r="35" spans="1:27" ht="15.75" customHeight="1">
      <c r="A35" s="858" t="s">
        <v>168</v>
      </c>
      <c r="B35" s="876" t="s">
        <v>1195</v>
      </c>
      <c r="C35" s="860">
        <v>70</v>
      </c>
      <c r="D35" s="860">
        <f t="shared" ref="D35:D38" si="3">SUM(E35:P35)/12</f>
        <v>0</v>
      </c>
      <c r="E35" s="672"/>
      <c r="F35" s="672"/>
      <c r="G35" s="672"/>
      <c r="H35" s="672"/>
      <c r="I35" s="672"/>
      <c r="J35" s="672"/>
      <c r="K35" s="672"/>
      <c r="L35" s="672"/>
      <c r="M35" s="672"/>
      <c r="N35" s="672"/>
      <c r="O35" s="672"/>
      <c r="P35" s="672"/>
      <c r="Q35" s="238"/>
      <c r="R35" s="238"/>
      <c r="S35" s="73"/>
      <c r="T35" s="73"/>
      <c r="U35" s="73"/>
      <c r="V35" s="73"/>
      <c r="W35" s="73"/>
      <c r="X35" s="73"/>
      <c r="Y35" s="73"/>
      <c r="Z35" s="73"/>
      <c r="AA35" s="73"/>
    </row>
    <row r="36" spans="1:27" ht="15.75" customHeight="1">
      <c r="A36" s="861" t="s">
        <v>169</v>
      </c>
      <c r="B36" s="714" t="s">
        <v>1196</v>
      </c>
      <c r="C36" s="863">
        <v>60</v>
      </c>
      <c r="D36" s="860">
        <f t="shared" si="3"/>
        <v>0</v>
      </c>
      <c r="E36" s="50"/>
      <c r="F36" s="50"/>
      <c r="G36" s="50"/>
      <c r="H36" s="50"/>
      <c r="I36" s="50"/>
      <c r="J36" s="50"/>
      <c r="K36" s="50"/>
      <c r="L36" s="50"/>
      <c r="M36" s="50"/>
      <c r="N36" s="50"/>
      <c r="O36" s="50"/>
      <c r="P36" s="50"/>
      <c r="Q36" s="52"/>
      <c r="R36" s="52"/>
      <c r="S36" s="73"/>
      <c r="T36" s="73"/>
      <c r="U36" s="73"/>
      <c r="V36" s="73"/>
      <c r="W36" s="73"/>
      <c r="X36" s="73"/>
      <c r="Y36" s="73"/>
      <c r="Z36" s="73"/>
      <c r="AA36" s="73"/>
    </row>
    <row r="37" spans="1:27" ht="15.75" customHeight="1">
      <c r="A37" s="861" t="s">
        <v>170</v>
      </c>
      <c r="B37" s="714" t="s">
        <v>1197</v>
      </c>
      <c r="C37" s="863">
        <f>(90+130)/2</f>
        <v>110</v>
      </c>
      <c r="D37" s="860">
        <f t="shared" si="3"/>
        <v>0</v>
      </c>
      <c r="E37" s="50"/>
      <c r="F37" s="50"/>
      <c r="G37" s="50"/>
      <c r="H37" s="50"/>
      <c r="I37" s="50"/>
      <c r="J37" s="50"/>
      <c r="K37" s="50"/>
      <c r="L37" s="50"/>
      <c r="M37" s="50"/>
      <c r="N37" s="50"/>
      <c r="O37" s="50"/>
      <c r="P37" s="50"/>
      <c r="Q37" s="52"/>
      <c r="R37" s="52"/>
      <c r="S37" s="73"/>
      <c r="T37" s="73"/>
      <c r="U37" s="73"/>
      <c r="V37" s="73"/>
      <c r="W37" s="73"/>
      <c r="X37" s="73"/>
      <c r="Y37" s="73"/>
      <c r="Z37" s="73"/>
      <c r="AA37" s="73"/>
    </row>
    <row r="38" spans="1:27" ht="15.75" customHeight="1">
      <c r="A38" s="864" t="s">
        <v>171</v>
      </c>
      <c r="B38" s="877" t="s">
        <v>1198</v>
      </c>
      <c r="C38" s="866">
        <v>25</v>
      </c>
      <c r="D38" s="867">
        <f t="shared" si="3"/>
        <v>0</v>
      </c>
      <c r="E38" s="64"/>
      <c r="F38" s="64"/>
      <c r="G38" s="64"/>
      <c r="H38" s="64"/>
      <c r="I38" s="64"/>
      <c r="J38" s="64"/>
      <c r="K38" s="64"/>
      <c r="L38" s="64"/>
      <c r="M38" s="64"/>
      <c r="N38" s="64"/>
      <c r="O38" s="64"/>
      <c r="P38" s="64"/>
      <c r="Q38" s="201"/>
      <c r="R38" s="201"/>
      <c r="S38" s="73"/>
      <c r="T38" s="73"/>
      <c r="U38" s="73"/>
      <c r="V38" s="73"/>
      <c r="W38" s="73"/>
      <c r="X38" s="73"/>
      <c r="Y38" s="73"/>
      <c r="Z38" s="73"/>
      <c r="AA38" s="73"/>
    </row>
    <row r="39" spans="1:27" ht="15.75" customHeight="1">
      <c r="A39" s="164" t="s">
        <v>172</v>
      </c>
      <c r="B39" s="874"/>
      <c r="C39" s="875"/>
      <c r="D39" s="875"/>
      <c r="E39" s="874"/>
      <c r="F39" s="874"/>
      <c r="G39" s="874"/>
      <c r="H39" s="874"/>
      <c r="I39" s="874"/>
      <c r="J39" s="874"/>
      <c r="K39" s="874"/>
      <c r="L39" s="874"/>
      <c r="M39" s="874"/>
      <c r="N39" s="874"/>
      <c r="O39" s="874"/>
      <c r="P39" s="874"/>
      <c r="Q39" s="874"/>
      <c r="R39" s="874"/>
      <c r="S39" s="874"/>
      <c r="T39" s="874"/>
      <c r="U39" s="874"/>
      <c r="V39" s="874"/>
      <c r="W39" s="874"/>
      <c r="X39" s="874"/>
      <c r="Y39" s="874"/>
      <c r="Z39" s="874"/>
      <c r="AA39" s="874"/>
    </row>
    <row r="40" spans="1:27" ht="15.75" customHeight="1">
      <c r="A40" s="858" t="s">
        <v>173</v>
      </c>
      <c r="B40" s="876"/>
      <c r="C40" s="860">
        <v>50</v>
      </c>
      <c r="D40" s="860">
        <f t="shared" ref="D40:D49" si="4">SUM(E40:P40)/12</f>
        <v>0</v>
      </c>
      <c r="E40" s="672"/>
      <c r="F40" s="672"/>
      <c r="G40" s="672"/>
      <c r="H40" s="672"/>
      <c r="I40" s="672"/>
      <c r="J40" s="672"/>
      <c r="K40" s="672"/>
      <c r="L40" s="672"/>
      <c r="M40" s="672"/>
      <c r="N40" s="672"/>
      <c r="O40" s="672"/>
      <c r="P40" s="672"/>
      <c r="Q40" s="238"/>
      <c r="R40" s="238"/>
      <c r="S40" s="73"/>
      <c r="T40" s="73"/>
      <c r="U40" s="73"/>
      <c r="V40" s="73"/>
      <c r="W40" s="73"/>
      <c r="X40" s="73"/>
      <c r="Y40" s="73"/>
      <c r="Z40" s="73"/>
      <c r="AA40" s="73"/>
    </row>
    <row r="41" spans="1:27" ht="15.75" customHeight="1">
      <c r="A41" s="861" t="s">
        <v>175</v>
      </c>
      <c r="B41" s="714"/>
      <c r="C41" s="863">
        <v>450</v>
      </c>
      <c r="D41" s="860">
        <f t="shared" si="4"/>
        <v>0</v>
      </c>
      <c r="E41" s="50"/>
      <c r="F41" s="50"/>
      <c r="G41" s="50"/>
      <c r="H41" s="50"/>
      <c r="I41" s="50"/>
      <c r="J41" s="50"/>
      <c r="K41" s="50"/>
      <c r="L41" s="50"/>
      <c r="M41" s="50"/>
      <c r="N41" s="50"/>
      <c r="O41" s="50"/>
      <c r="P41" s="50"/>
      <c r="Q41" s="52"/>
      <c r="R41" s="52"/>
      <c r="S41" s="73"/>
      <c r="T41" s="73"/>
      <c r="U41" s="73"/>
      <c r="V41" s="73"/>
      <c r="W41" s="73"/>
      <c r="X41" s="73"/>
      <c r="Y41" s="73"/>
      <c r="Z41" s="73"/>
      <c r="AA41" s="73"/>
    </row>
    <row r="42" spans="1:27" ht="15.75" customHeight="1">
      <c r="A42" s="861" t="s">
        <v>176</v>
      </c>
      <c r="B42" s="714"/>
      <c r="C42" s="863">
        <v>60</v>
      </c>
      <c r="D42" s="860">
        <f t="shared" si="4"/>
        <v>0</v>
      </c>
      <c r="E42" s="50"/>
      <c r="F42" s="50"/>
      <c r="G42" s="50"/>
      <c r="H42" s="50"/>
      <c r="I42" s="50"/>
      <c r="J42" s="50"/>
      <c r="K42" s="50"/>
      <c r="L42" s="50"/>
      <c r="M42" s="50"/>
      <c r="N42" s="50"/>
      <c r="O42" s="50"/>
      <c r="P42" s="50"/>
      <c r="Q42" s="52"/>
      <c r="R42" s="52"/>
      <c r="S42" s="73"/>
      <c r="T42" s="73"/>
      <c r="U42" s="73"/>
      <c r="V42" s="73"/>
      <c r="W42" s="73"/>
      <c r="X42" s="73"/>
      <c r="Y42" s="73"/>
      <c r="Z42" s="73"/>
      <c r="AA42" s="73"/>
    </row>
    <row r="43" spans="1:27" ht="15.75" customHeight="1">
      <c r="A43" s="861" t="s">
        <v>177</v>
      </c>
      <c r="B43" s="714"/>
      <c r="C43" s="863">
        <v>2.25</v>
      </c>
      <c r="D43" s="860">
        <f t="shared" si="4"/>
        <v>0</v>
      </c>
      <c r="E43" s="50"/>
      <c r="F43" s="50"/>
      <c r="G43" s="50"/>
      <c r="H43" s="50"/>
      <c r="I43" s="50"/>
      <c r="J43" s="50"/>
      <c r="K43" s="50"/>
      <c r="L43" s="50"/>
      <c r="M43" s="50"/>
      <c r="N43" s="50"/>
      <c r="O43" s="50"/>
      <c r="P43" s="50"/>
      <c r="Q43" s="52"/>
      <c r="R43" s="52"/>
      <c r="S43" s="73"/>
      <c r="T43" s="73"/>
      <c r="U43" s="73"/>
      <c r="V43" s="73"/>
      <c r="W43" s="73"/>
      <c r="X43" s="73"/>
      <c r="Y43" s="73"/>
      <c r="Z43" s="73"/>
      <c r="AA43" s="73"/>
    </row>
    <row r="44" spans="1:27" ht="15.75" customHeight="1">
      <c r="A44" s="861" t="s">
        <v>178</v>
      </c>
      <c r="B44" s="714"/>
      <c r="C44" s="863">
        <v>2.25</v>
      </c>
      <c r="D44" s="860">
        <f t="shared" si="4"/>
        <v>0</v>
      </c>
      <c r="E44" s="50"/>
      <c r="F44" s="50"/>
      <c r="G44" s="50"/>
      <c r="H44" s="50"/>
      <c r="I44" s="50"/>
      <c r="J44" s="50"/>
      <c r="K44" s="50"/>
      <c r="L44" s="50"/>
      <c r="M44" s="50"/>
      <c r="N44" s="50"/>
      <c r="O44" s="50"/>
      <c r="P44" s="50"/>
      <c r="Q44" s="52"/>
      <c r="R44" s="52"/>
      <c r="S44" s="73"/>
      <c r="T44" s="73"/>
      <c r="U44" s="73"/>
      <c r="V44" s="73"/>
      <c r="W44" s="73"/>
      <c r="X44" s="73"/>
      <c r="Y44" s="73"/>
      <c r="Z44" s="73"/>
      <c r="AA44" s="73"/>
    </row>
    <row r="45" spans="1:27" ht="15.75" customHeight="1">
      <c r="A45" s="861" t="s">
        <v>179</v>
      </c>
      <c r="B45" s="714"/>
      <c r="C45" s="863">
        <v>4.4999999999999998E-2</v>
      </c>
      <c r="D45" s="860">
        <f t="shared" si="4"/>
        <v>0</v>
      </c>
      <c r="E45" s="50"/>
      <c r="F45" s="50"/>
      <c r="G45" s="50"/>
      <c r="H45" s="50"/>
      <c r="I45" s="50"/>
      <c r="J45" s="50"/>
      <c r="K45" s="50"/>
      <c r="L45" s="50"/>
      <c r="M45" s="50"/>
      <c r="N45" s="50"/>
      <c r="O45" s="50"/>
      <c r="P45" s="50"/>
      <c r="Q45" s="52"/>
      <c r="R45" s="52"/>
      <c r="S45" s="73"/>
      <c r="T45" s="73"/>
      <c r="U45" s="73"/>
      <c r="V45" s="73"/>
      <c r="W45" s="73"/>
      <c r="X45" s="73"/>
      <c r="Y45" s="73"/>
      <c r="Z45" s="73"/>
      <c r="AA45" s="73"/>
    </row>
    <row r="46" spans="1:27" ht="15.75" customHeight="1">
      <c r="A46" s="861" t="s">
        <v>180</v>
      </c>
      <c r="B46" s="714"/>
      <c r="C46" s="863">
        <v>2</v>
      </c>
      <c r="D46" s="860">
        <f t="shared" si="4"/>
        <v>0</v>
      </c>
      <c r="E46" s="50"/>
      <c r="F46" s="50"/>
      <c r="G46" s="50"/>
      <c r="H46" s="50"/>
      <c r="I46" s="50"/>
      <c r="J46" s="50"/>
      <c r="K46" s="50"/>
      <c r="L46" s="50"/>
      <c r="M46" s="50"/>
      <c r="N46" s="50"/>
      <c r="O46" s="50"/>
      <c r="P46" s="50"/>
      <c r="Q46" s="52"/>
      <c r="R46" s="52"/>
      <c r="S46" s="73"/>
      <c r="T46" s="73"/>
      <c r="U46" s="73"/>
      <c r="V46" s="73"/>
      <c r="W46" s="73"/>
      <c r="X46" s="73"/>
      <c r="Y46" s="73"/>
      <c r="Z46" s="73"/>
      <c r="AA46" s="73"/>
    </row>
    <row r="47" spans="1:27" ht="15.75" customHeight="1">
      <c r="A47" s="861" t="s">
        <v>181</v>
      </c>
      <c r="B47" s="714"/>
      <c r="C47" s="863">
        <v>3.25</v>
      </c>
      <c r="D47" s="860">
        <f t="shared" si="4"/>
        <v>0</v>
      </c>
      <c r="E47" s="50"/>
      <c r="F47" s="50"/>
      <c r="G47" s="50"/>
      <c r="H47" s="50"/>
      <c r="I47" s="50"/>
      <c r="J47" s="50"/>
      <c r="K47" s="50"/>
      <c r="L47" s="50"/>
      <c r="M47" s="50"/>
      <c r="N47" s="50"/>
      <c r="O47" s="50"/>
      <c r="P47" s="50"/>
      <c r="Q47" s="52"/>
      <c r="R47" s="52"/>
      <c r="S47" s="73"/>
      <c r="T47" s="73"/>
      <c r="U47" s="73"/>
      <c r="V47" s="73"/>
      <c r="W47" s="73"/>
      <c r="X47" s="73"/>
      <c r="Y47" s="73"/>
      <c r="Z47" s="73"/>
      <c r="AA47" s="73"/>
    </row>
    <row r="48" spans="1:27" ht="15.75" customHeight="1">
      <c r="A48" s="861" t="s">
        <v>182</v>
      </c>
      <c r="B48" s="714"/>
      <c r="C48" s="863">
        <v>13.2</v>
      </c>
      <c r="D48" s="860">
        <f t="shared" si="4"/>
        <v>0</v>
      </c>
      <c r="E48" s="50"/>
      <c r="F48" s="50"/>
      <c r="G48" s="50"/>
      <c r="H48" s="50"/>
      <c r="I48" s="50"/>
      <c r="J48" s="50"/>
      <c r="K48" s="50"/>
      <c r="L48" s="50"/>
      <c r="M48" s="50"/>
      <c r="N48" s="50"/>
      <c r="O48" s="50"/>
      <c r="P48" s="50"/>
      <c r="Q48" s="52"/>
      <c r="R48" s="52"/>
      <c r="S48" s="73"/>
      <c r="T48" s="73"/>
      <c r="U48" s="73"/>
      <c r="V48" s="73"/>
      <c r="W48" s="73"/>
      <c r="X48" s="73"/>
      <c r="Y48" s="73"/>
      <c r="Z48" s="73"/>
      <c r="AA48" s="73"/>
    </row>
    <row r="49" spans="1:27" ht="15.75" customHeight="1">
      <c r="A49" s="864" t="s">
        <v>183</v>
      </c>
      <c r="B49" s="877"/>
      <c r="C49" s="866">
        <v>7.5</v>
      </c>
      <c r="D49" s="867">
        <f t="shared" si="4"/>
        <v>0</v>
      </c>
      <c r="E49" s="64"/>
      <c r="F49" s="64"/>
      <c r="G49" s="64"/>
      <c r="H49" s="64"/>
      <c r="I49" s="64"/>
      <c r="J49" s="64"/>
      <c r="K49" s="64"/>
      <c r="L49" s="64"/>
      <c r="M49" s="64"/>
      <c r="N49" s="64"/>
      <c r="O49" s="64"/>
      <c r="P49" s="64"/>
      <c r="Q49" s="201"/>
      <c r="R49" s="201"/>
      <c r="S49" s="73"/>
      <c r="T49" s="73"/>
      <c r="U49" s="73"/>
      <c r="V49" s="73"/>
      <c r="W49" s="73"/>
      <c r="X49" s="73"/>
      <c r="Y49" s="73"/>
      <c r="Z49" s="73"/>
      <c r="AA49" s="73"/>
    </row>
    <row r="50" spans="1:27" ht="15.75" customHeight="1">
      <c r="A50" s="176"/>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row>
    <row r="51" spans="1:27" ht="15.75" customHeight="1">
      <c r="A51" s="878"/>
      <c r="B51" s="878"/>
      <c r="C51" s="878"/>
      <c r="D51" s="878"/>
      <c r="E51" s="878"/>
      <c r="F51" s="878"/>
      <c r="G51" s="878"/>
      <c r="H51" s="878"/>
      <c r="I51" s="878"/>
      <c r="J51" s="878"/>
      <c r="K51" s="878"/>
      <c r="L51" s="878"/>
      <c r="M51" s="878"/>
      <c r="N51" s="878"/>
      <c r="O51" s="878"/>
      <c r="P51" s="878"/>
      <c r="Q51" s="879"/>
      <c r="R51" s="879"/>
      <c r="S51" s="73"/>
      <c r="T51" s="73"/>
      <c r="U51" s="73"/>
      <c r="V51" s="73"/>
      <c r="W51" s="73"/>
      <c r="X51" s="73"/>
      <c r="Y51" s="73"/>
      <c r="Z51" s="73"/>
      <c r="AA51" s="73"/>
    </row>
    <row r="52" spans="1:27" ht="15.75" customHeight="1">
      <c r="A52" s="880"/>
      <c r="B52" s="880"/>
      <c r="C52" s="880"/>
      <c r="D52" s="880"/>
      <c r="E52" s="880"/>
      <c r="F52" s="880"/>
      <c r="G52" s="880"/>
      <c r="H52" s="880"/>
      <c r="I52" s="880"/>
      <c r="J52" s="880"/>
      <c r="K52" s="880"/>
      <c r="L52" s="880"/>
      <c r="M52" s="880"/>
      <c r="N52" s="880"/>
      <c r="O52" s="880"/>
      <c r="P52" s="880"/>
      <c r="Q52" s="880"/>
      <c r="R52" s="880"/>
      <c r="S52" s="73"/>
      <c r="T52" s="73"/>
      <c r="U52" s="73"/>
      <c r="V52" s="73"/>
      <c r="W52" s="73"/>
      <c r="X52" s="73"/>
      <c r="Y52" s="73"/>
      <c r="Z52" s="73"/>
      <c r="AA52" s="73"/>
    </row>
    <row r="53" spans="1:27" ht="15.75" customHeight="1">
      <c r="A53" s="880"/>
      <c r="B53" s="880"/>
      <c r="C53" s="880"/>
      <c r="D53" s="880"/>
      <c r="E53" s="880"/>
      <c r="F53" s="880"/>
      <c r="G53" s="880"/>
      <c r="H53" s="880"/>
      <c r="I53" s="880"/>
      <c r="J53" s="880"/>
      <c r="K53" s="880"/>
      <c r="L53" s="880"/>
      <c r="M53" s="880"/>
      <c r="N53" s="880"/>
      <c r="O53" s="880"/>
      <c r="P53" s="880"/>
      <c r="Q53" s="880"/>
      <c r="R53" s="880"/>
      <c r="S53" s="73"/>
      <c r="T53" s="73"/>
      <c r="U53" s="73"/>
      <c r="V53" s="73"/>
      <c r="W53" s="73"/>
      <c r="X53" s="73"/>
      <c r="Y53" s="73"/>
      <c r="Z53" s="73"/>
      <c r="AA53" s="73"/>
    </row>
    <row r="54" spans="1:27" ht="15.75" customHeight="1">
      <c r="A54" s="880"/>
      <c r="C54" s="880"/>
      <c r="D54" s="880"/>
      <c r="E54" s="880"/>
      <c r="F54" s="880"/>
      <c r="G54" s="880"/>
      <c r="H54" s="880"/>
      <c r="I54" s="880"/>
      <c r="J54" s="880"/>
      <c r="K54" s="880"/>
      <c r="L54" s="880"/>
      <c r="M54" s="880"/>
      <c r="N54" s="880"/>
      <c r="O54" s="880"/>
      <c r="P54" s="880"/>
      <c r="Q54" s="880"/>
      <c r="R54" s="880"/>
      <c r="S54" s="73"/>
      <c r="T54" s="73"/>
      <c r="U54" s="73"/>
      <c r="V54" s="73"/>
      <c r="W54" s="73"/>
      <c r="X54" s="73"/>
      <c r="Y54" s="73"/>
      <c r="Z54" s="73"/>
      <c r="AA54" s="73"/>
    </row>
    <row r="55" spans="1:27" ht="15.75" customHeight="1">
      <c r="A55" s="880"/>
      <c r="B55" s="880"/>
      <c r="C55" s="880"/>
      <c r="D55" s="880"/>
      <c r="E55" s="880"/>
      <c r="F55" s="880"/>
      <c r="G55" s="880"/>
      <c r="H55" s="880"/>
      <c r="I55" s="880"/>
      <c r="J55" s="880"/>
      <c r="K55" s="880"/>
      <c r="L55" s="880"/>
      <c r="M55" s="880"/>
      <c r="N55" s="880"/>
      <c r="O55" s="880"/>
      <c r="P55" s="880"/>
      <c r="Q55" s="880"/>
      <c r="R55" s="880"/>
      <c r="S55" s="73"/>
      <c r="T55" s="73"/>
      <c r="U55" s="73"/>
      <c r="V55" s="73"/>
      <c r="W55" s="73"/>
      <c r="X55" s="73"/>
      <c r="Y55" s="73"/>
      <c r="Z55" s="73"/>
      <c r="AA55" s="73"/>
    </row>
    <row r="56" spans="1:27" ht="15.75" customHeight="1">
      <c r="A56" s="880"/>
      <c r="B56" s="880"/>
      <c r="C56" s="880"/>
      <c r="D56" s="880"/>
      <c r="E56" s="880"/>
      <c r="F56" s="880"/>
      <c r="G56" s="880"/>
      <c r="H56" s="880"/>
      <c r="I56" s="880"/>
      <c r="J56" s="880"/>
      <c r="K56" s="880"/>
      <c r="L56" s="880"/>
      <c r="M56" s="880"/>
      <c r="N56" s="880"/>
      <c r="O56" s="880"/>
      <c r="P56" s="880"/>
      <c r="Q56" s="880"/>
      <c r="R56" s="880"/>
      <c r="S56" s="73"/>
      <c r="T56" s="73"/>
      <c r="U56" s="73"/>
      <c r="V56" s="73"/>
      <c r="W56" s="73"/>
      <c r="X56" s="73"/>
      <c r="Y56" s="73"/>
      <c r="Z56" s="73"/>
      <c r="AA56" s="73"/>
    </row>
    <row r="57" spans="1:27" ht="15.75" customHeight="1">
      <c r="A57" s="880"/>
      <c r="B57" s="880"/>
      <c r="C57" s="880"/>
      <c r="D57" s="880"/>
      <c r="E57" s="880"/>
      <c r="F57" s="880"/>
      <c r="G57" s="880"/>
      <c r="H57" s="880"/>
      <c r="I57" s="880"/>
      <c r="J57" s="880"/>
      <c r="K57" s="880"/>
      <c r="L57" s="880"/>
      <c r="M57" s="880"/>
      <c r="N57" s="880"/>
      <c r="O57" s="880"/>
      <c r="P57" s="880"/>
      <c r="Q57" s="880"/>
      <c r="R57" s="880"/>
      <c r="S57" s="73"/>
      <c r="T57" s="73"/>
      <c r="U57" s="73"/>
      <c r="V57" s="73"/>
      <c r="W57" s="73"/>
      <c r="X57" s="73"/>
      <c r="Y57" s="73"/>
      <c r="Z57" s="73"/>
      <c r="AA57" s="73"/>
    </row>
    <row r="58" spans="1:27" ht="15.75" customHeight="1">
      <c r="A58" s="880"/>
      <c r="B58" s="880"/>
      <c r="C58" s="880"/>
      <c r="D58" s="880"/>
      <c r="E58" s="880"/>
      <c r="F58" s="880"/>
      <c r="G58" s="880"/>
      <c r="H58" s="880"/>
      <c r="I58" s="880"/>
      <c r="J58" s="880"/>
      <c r="K58" s="880"/>
      <c r="L58" s="880"/>
      <c r="M58" s="880"/>
      <c r="N58" s="880"/>
      <c r="O58" s="880"/>
      <c r="P58" s="880"/>
      <c r="Q58" s="880"/>
      <c r="R58" s="880"/>
      <c r="S58" s="73"/>
      <c r="T58" s="73"/>
      <c r="U58" s="73"/>
      <c r="V58" s="73"/>
      <c r="W58" s="73"/>
      <c r="X58" s="73"/>
      <c r="Y58" s="73"/>
      <c r="Z58" s="73"/>
      <c r="AA58" s="73"/>
    </row>
    <row r="59" spans="1:27" ht="15.75" customHeight="1">
      <c r="A59" s="880"/>
      <c r="B59" s="880"/>
      <c r="C59" s="880"/>
      <c r="D59" s="880"/>
      <c r="E59" s="880"/>
      <c r="F59" s="880"/>
      <c r="G59" s="880"/>
      <c r="H59" s="880"/>
      <c r="I59" s="880"/>
      <c r="J59" s="880"/>
      <c r="K59" s="880"/>
      <c r="L59" s="880"/>
      <c r="M59" s="880"/>
      <c r="N59" s="880"/>
      <c r="O59" s="880"/>
      <c r="P59" s="880"/>
      <c r="Q59" s="880"/>
      <c r="R59" s="880"/>
      <c r="S59" s="73"/>
      <c r="T59" s="73"/>
      <c r="U59" s="73"/>
      <c r="V59" s="73"/>
      <c r="W59" s="73"/>
      <c r="X59" s="73"/>
      <c r="Y59" s="73"/>
      <c r="Z59" s="73"/>
      <c r="AA59" s="73"/>
    </row>
    <row r="60" spans="1:27" ht="15.75" customHeight="1">
      <c r="A60" s="880"/>
      <c r="B60" s="880"/>
      <c r="C60" s="880"/>
      <c r="D60" s="880"/>
      <c r="E60" s="880"/>
      <c r="F60" s="880"/>
      <c r="G60" s="880"/>
      <c r="H60" s="880"/>
      <c r="I60" s="880"/>
      <c r="J60" s="880"/>
      <c r="K60" s="880"/>
      <c r="L60" s="880"/>
      <c r="M60" s="880"/>
      <c r="N60" s="880"/>
      <c r="O60" s="880"/>
      <c r="P60" s="880"/>
      <c r="Q60" s="880"/>
      <c r="R60" s="880"/>
      <c r="S60" s="73"/>
      <c r="T60" s="73"/>
      <c r="U60" s="73"/>
      <c r="V60" s="73"/>
      <c r="W60" s="73"/>
      <c r="X60" s="73"/>
      <c r="Y60" s="73"/>
      <c r="Z60" s="73"/>
      <c r="AA60" s="73"/>
    </row>
    <row r="61" spans="1:27" ht="15.75" customHeight="1">
      <c r="A61" s="880"/>
      <c r="B61" s="880"/>
      <c r="C61" s="880"/>
      <c r="D61" s="880"/>
      <c r="E61" s="880"/>
      <c r="F61" s="880"/>
      <c r="G61" s="880"/>
      <c r="H61" s="880"/>
      <c r="I61" s="880"/>
      <c r="J61" s="880"/>
      <c r="K61" s="880"/>
      <c r="L61" s="880"/>
      <c r="M61" s="880"/>
      <c r="N61" s="880"/>
      <c r="O61" s="880"/>
      <c r="P61" s="880"/>
      <c r="Q61" s="880"/>
      <c r="R61" s="880"/>
      <c r="S61" s="73"/>
      <c r="T61" s="73"/>
      <c r="U61" s="73"/>
      <c r="V61" s="73"/>
      <c r="W61" s="73"/>
      <c r="X61" s="73"/>
      <c r="Y61" s="73"/>
      <c r="Z61" s="73"/>
      <c r="AA61" s="73"/>
    </row>
    <row r="62" spans="1:27" ht="15.75" customHeight="1">
      <c r="A62" s="880"/>
      <c r="B62" s="880"/>
      <c r="C62" s="880"/>
      <c r="D62" s="880"/>
      <c r="E62" s="880"/>
      <c r="F62" s="880"/>
      <c r="G62" s="880"/>
      <c r="H62" s="880"/>
      <c r="I62" s="880"/>
      <c r="J62" s="880"/>
      <c r="K62" s="880"/>
      <c r="L62" s="880"/>
      <c r="M62" s="880"/>
      <c r="N62" s="880"/>
      <c r="O62" s="880"/>
      <c r="P62" s="880"/>
      <c r="Q62" s="880"/>
      <c r="R62" s="880"/>
      <c r="S62" s="73"/>
      <c r="T62" s="73"/>
      <c r="U62" s="73"/>
      <c r="V62" s="73"/>
      <c r="W62" s="73"/>
      <c r="X62" s="73"/>
      <c r="Y62" s="73"/>
      <c r="Z62" s="73"/>
      <c r="AA62" s="73"/>
    </row>
    <row r="63" spans="1:27" ht="15.75" customHeight="1">
      <c r="A63" s="880"/>
      <c r="B63" s="880"/>
      <c r="C63" s="880"/>
      <c r="D63" s="880"/>
      <c r="E63" s="880"/>
      <c r="F63" s="880"/>
      <c r="G63" s="880"/>
      <c r="H63" s="880"/>
      <c r="I63" s="880"/>
      <c r="J63" s="880"/>
      <c r="K63" s="880"/>
      <c r="L63" s="880"/>
      <c r="M63" s="880"/>
      <c r="N63" s="880"/>
      <c r="O63" s="880"/>
      <c r="P63" s="880"/>
      <c r="Q63" s="880"/>
      <c r="R63" s="880"/>
      <c r="S63" s="73"/>
      <c r="T63" s="73"/>
      <c r="U63" s="73"/>
      <c r="V63" s="73"/>
      <c r="W63" s="73"/>
      <c r="X63" s="73"/>
      <c r="Y63" s="73"/>
      <c r="Z63" s="73"/>
      <c r="AA63" s="73"/>
    </row>
    <row r="64" spans="1:27" ht="15.75" customHeight="1">
      <c r="A64" s="880"/>
      <c r="B64" s="880"/>
      <c r="C64" s="880"/>
      <c r="D64" s="880"/>
      <c r="E64" s="880"/>
      <c r="F64" s="880"/>
      <c r="G64" s="880"/>
      <c r="H64" s="880"/>
      <c r="I64" s="880"/>
      <c r="J64" s="880"/>
      <c r="K64" s="880"/>
      <c r="L64" s="880"/>
      <c r="M64" s="880"/>
      <c r="N64" s="880"/>
      <c r="O64" s="880"/>
      <c r="P64" s="880"/>
      <c r="Q64" s="880"/>
      <c r="R64" s="880"/>
      <c r="S64" s="73"/>
      <c r="T64" s="73"/>
      <c r="U64" s="73"/>
      <c r="V64" s="73"/>
      <c r="W64" s="73"/>
      <c r="X64" s="73"/>
      <c r="Y64" s="73"/>
      <c r="Z64" s="73"/>
      <c r="AA64" s="73"/>
    </row>
    <row r="65" spans="1:27" ht="15.75" customHeight="1">
      <c r="A65" s="880"/>
      <c r="B65" s="880"/>
      <c r="C65" s="880"/>
      <c r="D65" s="880"/>
      <c r="E65" s="880"/>
      <c r="F65" s="880"/>
      <c r="G65" s="880"/>
      <c r="H65" s="880"/>
      <c r="I65" s="880"/>
      <c r="J65" s="880"/>
      <c r="K65" s="880"/>
      <c r="L65" s="880"/>
      <c r="M65" s="880"/>
      <c r="N65" s="880"/>
      <c r="O65" s="880"/>
      <c r="P65" s="880"/>
      <c r="Q65" s="880"/>
      <c r="R65" s="880"/>
      <c r="S65" s="73"/>
      <c r="T65" s="73"/>
      <c r="U65" s="73"/>
      <c r="V65" s="73"/>
      <c r="W65" s="73"/>
      <c r="X65" s="73"/>
      <c r="Y65" s="73"/>
      <c r="Z65" s="73"/>
      <c r="AA65" s="73"/>
    </row>
    <row r="66" spans="1:27" ht="15.75" customHeight="1">
      <c r="A66" s="880"/>
      <c r="B66" s="880"/>
      <c r="C66" s="880"/>
      <c r="D66" s="880"/>
      <c r="E66" s="880"/>
      <c r="F66" s="880"/>
      <c r="G66" s="880"/>
      <c r="H66" s="880"/>
      <c r="I66" s="880"/>
      <c r="J66" s="880"/>
      <c r="K66" s="880"/>
      <c r="L66" s="880"/>
      <c r="M66" s="880"/>
      <c r="N66" s="880"/>
      <c r="O66" s="880"/>
      <c r="P66" s="880"/>
      <c r="Q66" s="880"/>
      <c r="R66" s="880"/>
      <c r="S66" s="73"/>
      <c r="T66" s="73"/>
      <c r="U66" s="73"/>
      <c r="V66" s="73"/>
      <c r="W66" s="73"/>
      <c r="X66" s="73"/>
      <c r="Y66" s="73"/>
      <c r="Z66" s="73"/>
      <c r="AA66" s="73"/>
    </row>
    <row r="67" spans="1:27" ht="15.75" customHeight="1">
      <c r="A67" s="880"/>
      <c r="B67" s="880"/>
      <c r="C67" s="880"/>
      <c r="D67" s="880"/>
      <c r="E67" s="880"/>
      <c r="F67" s="880"/>
      <c r="G67" s="880"/>
      <c r="H67" s="880"/>
      <c r="I67" s="880"/>
      <c r="J67" s="880"/>
      <c r="K67" s="880"/>
      <c r="L67" s="880"/>
      <c r="M67" s="880"/>
      <c r="N67" s="880"/>
      <c r="O67" s="880"/>
      <c r="P67" s="880"/>
      <c r="Q67" s="880"/>
      <c r="R67" s="880"/>
      <c r="S67" s="73"/>
      <c r="T67" s="73"/>
      <c r="U67" s="73"/>
      <c r="V67" s="73"/>
      <c r="W67" s="73"/>
      <c r="X67" s="73"/>
      <c r="Y67" s="73"/>
      <c r="Z67" s="73"/>
      <c r="AA67" s="73"/>
    </row>
    <row r="68" spans="1:27" ht="15.75" customHeight="1">
      <c r="A68" s="880"/>
      <c r="B68" s="880"/>
      <c r="C68" s="880"/>
      <c r="D68" s="880"/>
      <c r="E68" s="880"/>
      <c r="F68" s="880"/>
      <c r="G68" s="880"/>
      <c r="H68" s="880"/>
      <c r="I68" s="880"/>
      <c r="J68" s="880"/>
      <c r="K68" s="880"/>
      <c r="L68" s="880"/>
      <c r="M68" s="880"/>
      <c r="N68" s="880"/>
      <c r="O68" s="880"/>
      <c r="P68" s="880"/>
      <c r="Q68" s="880"/>
      <c r="R68" s="880"/>
      <c r="S68" s="73"/>
      <c r="T68" s="73"/>
      <c r="U68" s="73"/>
      <c r="V68" s="73"/>
      <c r="W68" s="73"/>
      <c r="X68" s="73"/>
      <c r="Y68" s="73"/>
      <c r="Z68" s="73"/>
      <c r="AA68" s="73"/>
    </row>
    <row r="69" spans="1:27" ht="15.75" customHeight="1">
      <c r="A69" s="880"/>
      <c r="B69" s="880"/>
      <c r="C69" s="880"/>
      <c r="D69" s="880"/>
      <c r="E69" s="880"/>
      <c r="F69" s="880"/>
      <c r="G69" s="880"/>
      <c r="H69" s="880"/>
      <c r="I69" s="880"/>
      <c r="J69" s="880"/>
      <c r="K69" s="880"/>
      <c r="L69" s="880"/>
      <c r="M69" s="880"/>
      <c r="N69" s="880"/>
      <c r="O69" s="880"/>
      <c r="P69" s="880"/>
      <c r="Q69" s="880"/>
      <c r="R69" s="880"/>
      <c r="S69" s="73"/>
      <c r="T69" s="73"/>
      <c r="U69" s="73"/>
      <c r="V69" s="73"/>
      <c r="W69" s="73"/>
      <c r="X69" s="73"/>
      <c r="Y69" s="73"/>
      <c r="Z69" s="73"/>
      <c r="AA69" s="73"/>
    </row>
    <row r="70" spans="1:27" ht="15.75" customHeight="1">
      <c r="A70" s="880"/>
      <c r="B70" s="880"/>
      <c r="C70" s="880"/>
      <c r="D70" s="880"/>
      <c r="E70" s="880"/>
      <c r="F70" s="880"/>
      <c r="G70" s="880"/>
      <c r="H70" s="880"/>
      <c r="I70" s="880"/>
      <c r="J70" s="880"/>
      <c r="K70" s="880"/>
      <c r="L70" s="880"/>
      <c r="M70" s="880"/>
      <c r="N70" s="880"/>
      <c r="O70" s="880"/>
      <c r="P70" s="880"/>
      <c r="Q70" s="880"/>
      <c r="R70" s="880"/>
      <c r="S70" s="73"/>
      <c r="T70" s="73"/>
      <c r="U70" s="73"/>
      <c r="V70" s="73"/>
      <c r="W70" s="73"/>
      <c r="X70" s="73"/>
      <c r="Y70" s="73"/>
      <c r="Z70" s="73"/>
      <c r="AA70" s="73"/>
    </row>
    <row r="71" spans="1:27" ht="15.75" customHeight="1">
      <c r="A71" s="880"/>
      <c r="B71" s="880"/>
      <c r="C71" s="880"/>
      <c r="D71" s="880"/>
      <c r="E71" s="880"/>
      <c r="F71" s="880"/>
      <c r="G71" s="880"/>
      <c r="H71" s="880"/>
      <c r="I71" s="880"/>
      <c r="J71" s="880"/>
      <c r="K71" s="880"/>
      <c r="L71" s="880"/>
      <c r="M71" s="880"/>
      <c r="N71" s="880"/>
      <c r="O71" s="880"/>
      <c r="P71" s="880"/>
      <c r="Q71" s="880"/>
      <c r="R71" s="880"/>
      <c r="S71" s="73"/>
      <c r="T71" s="73"/>
      <c r="U71" s="73"/>
      <c r="V71" s="73"/>
      <c r="W71" s="73"/>
      <c r="X71" s="73"/>
      <c r="Y71" s="73"/>
      <c r="Z71" s="73"/>
      <c r="AA71" s="73"/>
    </row>
    <row r="72" spans="1:27" ht="15.75" customHeight="1">
      <c r="A72" s="880"/>
      <c r="B72" s="880"/>
      <c r="C72" s="880"/>
      <c r="D72" s="880"/>
      <c r="E72" s="880"/>
      <c r="F72" s="880"/>
      <c r="G72" s="880"/>
      <c r="H72" s="880"/>
      <c r="I72" s="880"/>
      <c r="J72" s="880"/>
      <c r="K72" s="880"/>
      <c r="L72" s="880"/>
      <c r="M72" s="880"/>
      <c r="N72" s="880"/>
      <c r="O72" s="880"/>
      <c r="P72" s="880"/>
      <c r="Q72" s="880"/>
      <c r="R72" s="880"/>
      <c r="S72" s="73"/>
      <c r="T72" s="73"/>
      <c r="U72" s="73"/>
      <c r="V72" s="73"/>
      <c r="W72" s="73"/>
      <c r="X72" s="73"/>
      <c r="Y72" s="73"/>
      <c r="Z72" s="73"/>
      <c r="AA72" s="73"/>
    </row>
    <row r="73" spans="1:27" ht="15.75" customHeight="1">
      <c r="A73" s="880"/>
      <c r="B73" s="880"/>
      <c r="C73" s="880"/>
      <c r="D73" s="880"/>
      <c r="E73" s="880"/>
      <c r="F73" s="880"/>
      <c r="G73" s="880"/>
      <c r="H73" s="880"/>
      <c r="I73" s="880"/>
      <c r="J73" s="880"/>
      <c r="K73" s="880"/>
      <c r="L73" s="880"/>
      <c r="M73" s="880"/>
      <c r="N73" s="880"/>
      <c r="O73" s="880"/>
      <c r="P73" s="880"/>
      <c r="Q73" s="880"/>
      <c r="R73" s="880"/>
      <c r="S73" s="73"/>
      <c r="T73" s="73"/>
      <c r="U73" s="73"/>
      <c r="V73" s="73"/>
      <c r="W73" s="73"/>
      <c r="X73" s="73"/>
      <c r="Y73" s="73"/>
      <c r="Z73" s="73"/>
      <c r="AA73" s="73"/>
    </row>
    <row r="74" spans="1:27" ht="15.75" customHeight="1">
      <c r="A74" s="880"/>
      <c r="B74" s="880"/>
      <c r="C74" s="880"/>
      <c r="D74" s="880"/>
      <c r="E74" s="880"/>
      <c r="F74" s="880"/>
      <c r="G74" s="880"/>
      <c r="H74" s="880"/>
      <c r="I74" s="880"/>
      <c r="J74" s="880"/>
      <c r="K74" s="880"/>
      <c r="L74" s="880"/>
      <c r="M74" s="880"/>
      <c r="N74" s="880"/>
      <c r="O74" s="880"/>
      <c r="P74" s="880"/>
      <c r="Q74" s="880"/>
      <c r="R74" s="880"/>
      <c r="S74" s="73"/>
      <c r="T74" s="73"/>
      <c r="U74" s="73"/>
      <c r="V74" s="73"/>
      <c r="W74" s="73"/>
      <c r="X74" s="73"/>
      <c r="Y74" s="73"/>
      <c r="Z74" s="73"/>
      <c r="AA74" s="73"/>
    </row>
    <row r="75" spans="1:27" ht="15.75" customHeight="1">
      <c r="A75" s="880"/>
      <c r="B75" s="880"/>
      <c r="C75" s="880"/>
      <c r="D75" s="880"/>
      <c r="E75" s="880"/>
      <c r="F75" s="880"/>
      <c r="G75" s="880"/>
      <c r="H75" s="880"/>
      <c r="I75" s="880"/>
      <c r="J75" s="880"/>
      <c r="K75" s="880"/>
      <c r="L75" s="880"/>
      <c r="M75" s="880"/>
      <c r="N75" s="880"/>
      <c r="O75" s="880"/>
      <c r="P75" s="880"/>
      <c r="Q75" s="880"/>
      <c r="R75" s="880"/>
      <c r="S75" s="73"/>
      <c r="T75" s="73"/>
      <c r="U75" s="73"/>
      <c r="V75" s="73"/>
      <c r="W75" s="73"/>
      <c r="X75" s="73"/>
      <c r="Y75" s="73"/>
      <c r="Z75" s="73"/>
      <c r="AA75" s="73"/>
    </row>
    <row r="76" spans="1:27" ht="15.75" customHeight="1">
      <c r="A76" s="880"/>
      <c r="B76" s="880"/>
      <c r="C76" s="880"/>
      <c r="D76" s="880"/>
      <c r="E76" s="880"/>
      <c r="F76" s="880"/>
      <c r="G76" s="880"/>
      <c r="H76" s="880"/>
      <c r="I76" s="880"/>
      <c r="J76" s="880"/>
      <c r="K76" s="880"/>
      <c r="L76" s="880"/>
      <c r="M76" s="880"/>
      <c r="N76" s="880"/>
      <c r="O76" s="880"/>
      <c r="P76" s="880"/>
      <c r="Q76" s="880"/>
      <c r="R76" s="880"/>
      <c r="S76" s="73"/>
      <c r="T76" s="73"/>
      <c r="U76" s="73"/>
      <c r="V76" s="73"/>
      <c r="W76" s="73"/>
      <c r="X76" s="73"/>
      <c r="Y76" s="73"/>
      <c r="Z76" s="73"/>
      <c r="AA76" s="73"/>
    </row>
    <row r="77" spans="1:27" ht="15.75" customHeight="1">
      <c r="A77" s="880"/>
      <c r="B77" s="880"/>
      <c r="C77" s="880"/>
      <c r="D77" s="880"/>
      <c r="E77" s="880"/>
      <c r="F77" s="880"/>
      <c r="G77" s="880"/>
      <c r="H77" s="880"/>
      <c r="I77" s="880"/>
      <c r="J77" s="880"/>
      <c r="K77" s="880"/>
      <c r="L77" s="880"/>
      <c r="M77" s="880"/>
      <c r="N77" s="880"/>
      <c r="O77" s="880"/>
      <c r="P77" s="880"/>
      <c r="Q77" s="880"/>
      <c r="R77" s="880"/>
      <c r="S77" s="73"/>
      <c r="T77" s="73"/>
      <c r="U77" s="73"/>
      <c r="V77" s="73"/>
      <c r="W77" s="73"/>
      <c r="X77" s="73"/>
      <c r="Y77" s="73"/>
      <c r="Z77" s="73"/>
      <c r="AA77" s="73"/>
    </row>
    <row r="78" spans="1:27" ht="15.75" customHeight="1">
      <c r="A78" s="880"/>
      <c r="B78" s="880"/>
      <c r="C78" s="880"/>
      <c r="D78" s="880"/>
      <c r="E78" s="880"/>
      <c r="F78" s="880"/>
      <c r="G78" s="880"/>
      <c r="H78" s="880"/>
      <c r="I78" s="880"/>
      <c r="J78" s="880"/>
      <c r="K78" s="880"/>
      <c r="L78" s="880"/>
      <c r="M78" s="880"/>
      <c r="N78" s="880"/>
      <c r="O78" s="880"/>
      <c r="P78" s="880"/>
      <c r="Q78" s="880"/>
      <c r="R78" s="880"/>
      <c r="S78" s="73"/>
      <c r="T78" s="73"/>
      <c r="U78" s="73"/>
      <c r="V78" s="73"/>
      <c r="W78" s="73"/>
      <c r="X78" s="73"/>
      <c r="Y78" s="73"/>
      <c r="Z78" s="73"/>
      <c r="AA78" s="73"/>
    </row>
    <row r="79" spans="1:27" ht="15.75" customHeight="1">
      <c r="A79" s="880"/>
      <c r="B79" s="880"/>
      <c r="C79" s="880"/>
      <c r="D79" s="880"/>
      <c r="E79" s="880"/>
      <c r="F79" s="880"/>
      <c r="G79" s="880"/>
      <c r="H79" s="880"/>
      <c r="I79" s="880"/>
      <c r="J79" s="880"/>
      <c r="K79" s="880"/>
      <c r="L79" s="880"/>
      <c r="M79" s="880"/>
      <c r="N79" s="880"/>
      <c r="O79" s="880"/>
      <c r="P79" s="880"/>
      <c r="Q79" s="880"/>
      <c r="R79" s="880"/>
      <c r="S79" s="73"/>
      <c r="T79" s="73"/>
      <c r="U79" s="73"/>
      <c r="V79" s="73"/>
      <c r="W79" s="73"/>
      <c r="X79" s="73"/>
      <c r="Y79" s="73"/>
      <c r="Z79" s="73"/>
      <c r="AA79" s="73"/>
    </row>
    <row r="80" spans="1:27" ht="15.75" customHeight="1">
      <c r="A80" s="880"/>
      <c r="B80" s="880"/>
      <c r="C80" s="880"/>
      <c r="D80" s="880"/>
      <c r="E80" s="880"/>
      <c r="F80" s="880"/>
      <c r="G80" s="880"/>
      <c r="H80" s="880"/>
      <c r="I80" s="880"/>
      <c r="J80" s="880"/>
      <c r="K80" s="880"/>
      <c r="L80" s="880"/>
      <c r="M80" s="880"/>
      <c r="N80" s="880"/>
      <c r="O80" s="880"/>
      <c r="P80" s="880"/>
      <c r="Q80" s="880"/>
      <c r="R80" s="880"/>
      <c r="S80" s="73"/>
      <c r="T80" s="73"/>
      <c r="U80" s="73"/>
      <c r="V80" s="73"/>
      <c r="W80" s="73"/>
      <c r="X80" s="73"/>
      <c r="Y80" s="73"/>
      <c r="Z80" s="73"/>
      <c r="AA80" s="73"/>
    </row>
    <row r="81" spans="1:27" ht="15.75" customHeight="1">
      <c r="A81" s="880"/>
      <c r="B81" s="880"/>
      <c r="C81" s="880"/>
      <c r="D81" s="880"/>
      <c r="E81" s="880"/>
      <c r="F81" s="880"/>
      <c r="G81" s="880"/>
      <c r="H81" s="880"/>
      <c r="I81" s="880"/>
      <c r="J81" s="880"/>
      <c r="K81" s="880"/>
      <c r="L81" s="880"/>
      <c r="M81" s="880"/>
      <c r="N81" s="880"/>
      <c r="O81" s="880"/>
      <c r="P81" s="880"/>
      <c r="Q81" s="880"/>
      <c r="R81" s="880"/>
      <c r="S81" s="73"/>
      <c r="T81" s="73"/>
      <c r="U81" s="73"/>
      <c r="V81" s="73"/>
      <c r="W81" s="73"/>
      <c r="X81" s="73"/>
      <c r="Y81" s="73"/>
      <c r="Z81" s="73"/>
      <c r="AA81" s="73"/>
    </row>
    <row r="82" spans="1:27" ht="15.75" customHeight="1">
      <c r="A82" s="880"/>
      <c r="B82" s="880"/>
      <c r="C82" s="880"/>
      <c r="D82" s="880"/>
      <c r="E82" s="880"/>
      <c r="F82" s="880"/>
      <c r="G82" s="880"/>
      <c r="H82" s="880"/>
      <c r="I82" s="880"/>
      <c r="J82" s="880"/>
      <c r="K82" s="880"/>
      <c r="L82" s="880"/>
      <c r="M82" s="880"/>
      <c r="N82" s="880"/>
      <c r="O82" s="880"/>
      <c r="P82" s="880"/>
      <c r="Q82" s="880"/>
      <c r="R82" s="880"/>
      <c r="S82" s="73"/>
      <c r="T82" s="73"/>
      <c r="U82" s="73"/>
      <c r="V82" s="73"/>
      <c r="W82" s="73"/>
      <c r="X82" s="73"/>
      <c r="Y82" s="73"/>
      <c r="Z82" s="73"/>
      <c r="AA82" s="73"/>
    </row>
    <row r="83" spans="1:27" ht="15.75" customHeight="1">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row>
    <row r="84" spans="1:27" ht="15.75" customHeight="1">
      <c r="A84" s="73"/>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row>
    <row r="85" spans="1:27" ht="15.75" customHeight="1">
      <c r="A85" s="73"/>
      <c r="B85" s="73"/>
      <c r="C85" s="73"/>
      <c r="D85" s="73"/>
      <c r="E85" s="73"/>
      <c r="F85" s="73"/>
      <c r="G85" s="73"/>
      <c r="H85" s="73"/>
      <c r="I85" s="73"/>
      <c r="J85" s="73"/>
      <c r="K85" s="73"/>
      <c r="L85" s="73"/>
      <c r="M85" s="73"/>
      <c r="N85" s="73"/>
      <c r="O85" s="73"/>
      <c r="P85" s="73"/>
      <c r="Q85" s="73"/>
      <c r="R85" s="73"/>
      <c r="S85" s="73"/>
      <c r="T85" s="73"/>
      <c r="U85" s="73"/>
      <c r="V85" s="73"/>
      <c r="W85" s="73"/>
      <c r="X85" s="73"/>
      <c r="Y85" s="73"/>
      <c r="Z85" s="73"/>
      <c r="AA85" s="73"/>
    </row>
    <row r="86" spans="1:27" ht="15.75" customHeight="1">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row>
    <row r="87" spans="1:27" ht="15.75" customHeight="1">
      <c r="A87" s="73"/>
      <c r="B87" s="73"/>
      <c r="C87" s="73"/>
      <c r="D87" s="73"/>
      <c r="E87" s="73"/>
      <c r="F87" s="73"/>
      <c r="G87" s="73"/>
      <c r="H87" s="73"/>
      <c r="I87" s="73"/>
      <c r="J87" s="73"/>
      <c r="K87" s="73"/>
      <c r="L87" s="73"/>
      <c r="M87" s="73"/>
      <c r="N87" s="73"/>
      <c r="O87" s="73"/>
      <c r="P87" s="73"/>
      <c r="Q87" s="73"/>
      <c r="R87" s="73"/>
      <c r="S87" s="73"/>
      <c r="T87" s="73"/>
      <c r="U87" s="73"/>
      <c r="V87" s="73"/>
      <c r="W87" s="73"/>
      <c r="X87" s="73"/>
      <c r="Y87" s="73"/>
      <c r="Z87" s="73"/>
      <c r="AA87" s="73"/>
    </row>
    <row r="88" spans="1:27" ht="15.75" customHeight="1">
      <c r="A88" s="73"/>
      <c r="B88" s="73"/>
      <c r="C88" s="73"/>
      <c r="D88" s="73"/>
      <c r="E88" s="73"/>
      <c r="F88" s="73"/>
      <c r="G88" s="73"/>
      <c r="H88" s="73"/>
      <c r="I88" s="73"/>
      <c r="J88" s="73"/>
      <c r="K88" s="73"/>
      <c r="L88" s="73"/>
      <c r="M88" s="73"/>
      <c r="N88" s="73"/>
      <c r="O88" s="73"/>
      <c r="P88" s="73"/>
      <c r="Q88" s="73"/>
      <c r="R88" s="73"/>
      <c r="S88" s="73"/>
      <c r="T88" s="73"/>
      <c r="U88" s="73"/>
      <c r="V88" s="73"/>
      <c r="W88" s="73"/>
      <c r="X88" s="73"/>
      <c r="Y88" s="73"/>
      <c r="Z88" s="73"/>
      <c r="AA88" s="73"/>
    </row>
    <row r="89" spans="1:27" ht="15.75" customHeight="1">
      <c r="A89" s="73"/>
      <c r="B89" s="73"/>
      <c r="C89" s="73"/>
      <c r="D89" s="73"/>
      <c r="E89" s="73"/>
      <c r="F89" s="73"/>
      <c r="G89" s="73"/>
      <c r="H89" s="73"/>
      <c r="I89" s="73"/>
      <c r="J89" s="73"/>
      <c r="K89" s="73"/>
      <c r="L89" s="73"/>
      <c r="M89" s="73"/>
      <c r="N89" s="73"/>
      <c r="O89" s="73"/>
      <c r="P89" s="73"/>
      <c r="Q89" s="73"/>
      <c r="R89" s="73"/>
      <c r="S89" s="73"/>
      <c r="T89" s="73"/>
      <c r="U89" s="73"/>
      <c r="V89" s="73"/>
      <c r="W89" s="73"/>
      <c r="X89" s="73"/>
      <c r="Y89" s="73"/>
      <c r="Z89" s="73"/>
      <c r="AA89" s="73"/>
    </row>
    <row r="90" spans="1:27" ht="15.75" customHeight="1">
      <c r="A90" s="73"/>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row>
    <row r="91" spans="1:27" ht="15.75" customHeight="1">
      <c r="A91" s="73"/>
      <c r="B91" s="73"/>
      <c r="C91" s="73"/>
      <c r="D91" s="73"/>
      <c r="E91" s="73"/>
      <c r="F91" s="73"/>
      <c r="G91" s="73"/>
      <c r="H91" s="73"/>
      <c r="I91" s="73"/>
      <c r="J91" s="73"/>
      <c r="K91" s="73"/>
      <c r="L91" s="73"/>
      <c r="M91" s="73"/>
      <c r="N91" s="73"/>
      <c r="O91" s="73"/>
      <c r="P91" s="73"/>
      <c r="Q91" s="73"/>
      <c r="R91" s="73"/>
      <c r="S91" s="73"/>
      <c r="T91" s="73"/>
      <c r="U91" s="73"/>
      <c r="V91" s="73"/>
      <c r="W91" s="73"/>
      <c r="X91" s="73"/>
      <c r="Y91" s="73"/>
      <c r="Z91" s="73"/>
      <c r="AA91" s="73"/>
    </row>
    <row r="92" spans="1:27" ht="15.75" customHeight="1">
      <c r="A92" s="73"/>
      <c r="B92" s="73"/>
      <c r="C92" s="73"/>
      <c r="D92" s="73"/>
      <c r="E92" s="73"/>
      <c r="F92" s="73"/>
      <c r="G92" s="73"/>
      <c r="H92" s="73"/>
      <c r="I92" s="73"/>
      <c r="J92" s="73"/>
      <c r="K92" s="73"/>
      <c r="L92" s="73"/>
      <c r="M92" s="73"/>
      <c r="N92" s="73"/>
      <c r="O92" s="73"/>
      <c r="P92" s="73"/>
      <c r="Q92" s="73"/>
      <c r="R92" s="73"/>
      <c r="S92" s="73"/>
      <c r="T92" s="73"/>
      <c r="U92" s="73"/>
      <c r="V92" s="73"/>
      <c r="W92" s="73"/>
      <c r="X92" s="73"/>
      <c r="Y92" s="73"/>
      <c r="Z92" s="73"/>
      <c r="AA92" s="73"/>
    </row>
    <row r="93" spans="1:27" ht="15.75" customHeight="1">
      <c r="A93" s="73"/>
      <c r="B93" s="73"/>
      <c r="C93" s="73"/>
      <c r="D93" s="73"/>
      <c r="E93" s="73"/>
      <c r="F93" s="73"/>
      <c r="G93" s="73"/>
      <c r="H93" s="73"/>
      <c r="I93" s="73"/>
      <c r="J93" s="73"/>
      <c r="K93" s="73"/>
      <c r="L93" s="73"/>
      <c r="M93" s="73"/>
      <c r="N93" s="73"/>
      <c r="O93" s="73"/>
      <c r="P93" s="73"/>
      <c r="Q93" s="73"/>
      <c r="R93" s="73"/>
      <c r="S93" s="73"/>
      <c r="T93" s="73"/>
      <c r="U93" s="73"/>
      <c r="V93" s="73"/>
      <c r="W93" s="73"/>
      <c r="X93" s="73"/>
      <c r="Y93" s="73"/>
      <c r="Z93" s="73"/>
      <c r="AA93" s="73"/>
    </row>
    <row r="94" spans="1:27" ht="15.75" customHeight="1">
      <c r="A94" s="73"/>
      <c r="B94" s="73"/>
      <c r="C94" s="73"/>
      <c r="D94" s="73"/>
      <c r="E94" s="73"/>
      <c r="F94" s="73"/>
      <c r="G94" s="73"/>
      <c r="H94" s="73"/>
      <c r="I94" s="73"/>
      <c r="J94" s="73"/>
      <c r="K94" s="73"/>
      <c r="L94" s="73"/>
      <c r="M94" s="73"/>
      <c r="N94" s="73"/>
      <c r="O94" s="73"/>
      <c r="P94" s="73"/>
      <c r="Q94" s="73"/>
      <c r="R94" s="73"/>
      <c r="S94" s="73"/>
      <c r="T94" s="73"/>
      <c r="U94" s="73"/>
      <c r="V94" s="73"/>
      <c r="W94" s="73"/>
      <c r="X94" s="73"/>
      <c r="Y94" s="73"/>
      <c r="Z94" s="73"/>
      <c r="AA94" s="73"/>
    </row>
    <row r="95" spans="1:27" ht="15.75" customHeight="1">
      <c r="A95" s="73"/>
      <c r="B95" s="73"/>
      <c r="C95" s="73"/>
      <c r="D95" s="73"/>
      <c r="E95" s="73"/>
      <c r="F95" s="73"/>
      <c r="G95" s="73"/>
      <c r="H95" s="73"/>
      <c r="I95" s="73"/>
      <c r="J95" s="73"/>
      <c r="K95" s="73"/>
      <c r="L95" s="73"/>
      <c r="M95" s="73"/>
      <c r="N95" s="73"/>
      <c r="O95" s="73"/>
      <c r="P95" s="73"/>
      <c r="Q95" s="73"/>
      <c r="R95" s="73"/>
      <c r="S95" s="73"/>
      <c r="T95" s="73"/>
      <c r="U95" s="73"/>
      <c r="V95" s="73"/>
      <c r="W95" s="73"/>
      <c r="X95" s="73"/>
      <c r="Y95" s="73"/>
      <c r="Z95" s="73"/>
      <c r="AA95" s="73"/>
    </row>
    <row r="96" spans="1:27" ht="15.75" customHeight="1">
      <c r="A96" s="73"/>
      <c r="B96" s="73"/>
      <c r="C96" s="73"/>
      <c r="D96" s="73"/>
      <c r="E96" s="73"/>
      <c r="F96" s="73"/>
      <c r="G96" s="73"/>
      <c r="H96" s="73"/>
      <c r="I96" s="73"/>
      <c r="J96" s="73"/>
      <c r="K96" s="73"/>
      <c r="L96" s="73"/>
      <c r="M96" s="73"/>
      <c r="N96" s="73"/>
      <c r="O96" s="73"/>
      <c r="P96" s="73"/>
      <c r="Q96" s="73"/>
      <c r="R96" s="73"/>
      <c r="S96" s="73"/>
      <c r="T96" s="73"/>
      <c r="U96" s="73"/>
      <c r="V96" s="73"/>
      <c r="W96" s="73"/>
      <c r="X96" s="73"/>
      <c r="Y96" s="73"/>
      <c r="Z96" s="73"/>
      <c r="AA96" s="73"/>
    </row>
    <row r="97" spans="1:27" ht="15.75" customHeight="1">
      <c r="A97" s="73"/>
      <c r="B97" s="73"/>
      <c r="C97" s="73"/>
      <c r="D97" s="73"/>
      <c r="E97" s="73"/>
      <c r="F97" s="73"/>
      <c r="G97" s="73"/>
      <c r="H97" s="73"/>
      <c r="I97" s="73"/>
      <c r="J97" s="73"/>
      <c r="K97" s="73"/>
      <c r="L97" s="73"/>
      <c r="M97" s="73"/>
      <c r="N97" s="73"/>
      <c r="O97" s="73"/>
      <c r="P97" s="73"/>
      <c r="Q97" s="73"/>
      <c r="R97" s="73"/>
      <c r="S97" s="73"/>
      <c r="T97" s="73"/>
      <c r="U97" s="73"/>
      <c r="V97" s="73"/>
      <c r="W97" s="73"/>
      <c r="X97" s="73"/>
      <c r="Y97" s="73"/>
      <c r="Z97" s="73"/>
      <c r="AA97" s="73"/>
    </row>
    <row r="98" spans="1:27" ht="15.75" customHeight="1">
      <c r="A98" s="73"/>
      <c r="B98" s="73"/>
      <c r="C98" s="73"/>
      <c r="D98" s="73"/>
      <c r="E98" s="73"/>
      <c r="F98" s="73"/>
      <c r="G98" s="73"/>
      <c r="H98" s="73"/>
      <c r="I98" s="73"/>
      <c r="J98" s="73"/>
      <c r="K98" s="73"/>
      <c r="L98" s="73"/>
      <c r="M98" s="73"/>
      <c r="N98" s="73"/>
      <c r="O98" s="73"/>
      <c r="P98" s="73"/>
      <c r="Q98" s="73"/>
      <c r="R98" s="73"/>
      <c r="S98" s="73"/>
      <c r="T98" s="73"/>
      <c r="U98" s="73"/>
      <c r="V98" s="73"/>
      <c r="W98" s="73"/>
      <c r="X98" s="73"/>
      <c r="Y98" s="73"/>
      <c r="Z98" s="73"/>
      <c r="AA98" s="73"/>
    </row>
    <row r="99" spans="1:27" ht="15.75" customHeight="1">
      <c r="A99" s="73"/>
      <c r="B99" s="73"/>
      <c r="C99" s="73"/>
      <c r="D99" s="73"/>
      <c r="E99" s="73"/>
      <c r="F99" s="73"/>
      <c r="G99" s="73"/>
      <c r="H99" s="73"/>
      <c r="I99" s="73"/>
      <c r="J99" s="73"/>
      <c r="K99" s="73"/>
      <c r="L99" s="73"/>
      <c r="M99" s="73"/>
      <c r="N99" s="73"/>
      <c r="O99" s="73"/>
      <c r="P99" s="73"/>
      <c r="Q99" s="73"/>
      <c r="R99" s="73"/>
      <c r="S99" s="73"/>
      <c r="T99" s="73"/>
      <c r="U99" s="73"/>
      <c r="V99" s="73"/>
      <c r="W99" s="73"/>
      <c r="X99" s="73"/>
      <c r="Y99" s="73"/>
      <c r="Z99" s="73"/>
      <c r="AA99" s="73"/>
    </row>
    <row r="100" spans="1:27" ht="15.75" customHeight="1">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row>
    <row r="101" spans="1:27" ht="15.75" customHeight="1">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row>
    <row r="102" spans="1:27" ht="15.75" customHeight="1">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row>
    <row r="103" spans="1:27" ht="15.75" customHeight="1">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row>
    <row r="104" spans="1:27" ht="15.75" customHeight="1">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row>
    <row r="105" spans="1:27" ht="15.75" customHeight="1">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row>
    <row r="106" spans="1:27" ht="15.75" customHeight="1">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row>
    <row r="107" spans="1:27" ht="15.75" customHeight="1">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row>
    <row r="108" spans="1:27" ht="15.75" customHeight="1">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row>
    <row r="109" spans="1:27" ht="15.75" customHeight="1">
      <c r="A109" s="7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row>
    <row r="110" spans="1:27" ht="15.75" customHeight="1">
      <c r="A110" s="7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row>
    <row r="111" spans="1:27" ht="15.75" customHeight="1">
      <c r="A111" s="73"/>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row>
    <row r="112" spans="1:27" ht="15.75" customHeight="1">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row>
    <row r="113" spans="1:27" ht="15.75" customHeight="1">
      <c r="A113" s="7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row>
    <row r="114" spans="1:27" ht="15.75" customHeight="1">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row>
    <row r="115" spans="1:27" ht="15.75" customHeight="1">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73"/>
    </row>
    <row r="116" spans="1:27" ht="15.75" customHeight="1">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c r="AA116" s="73"/>
    </row>
    <row r="117" spans="1:27" ht="15.75" customHeight="1">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row>
    <row r="118" spans="1:27" ht="15.75" customHeight="1">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row>
    <row r="119" spans="1:27" ht="15.75" customHeight="1">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row>
    <row r="120" spans="1:27" ht="15.75" customHeight="1">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row>
    <row r="121" spans="1:27" ht="15.75" customHeight="1">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row>
    <row r="122" spans="1:27" ht="15.75" customHeight="1">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row>
    <row r="123" spans="1:27" ht="15.75" customHeight="1">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row>
    <row r="124" spans="1:27" ht="15.75" customHeight="1">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row>
    <row r="125" spans="1:27" ht="15.75" customHeight="1">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row>
    <row r="126" spans="1:27" ht="15.75" customHeight="1">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row>
    <row r="127" spans="1:27" ht="15.75" customHeight="1">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row>
    <row r="128" spans="1:27" ht="15.75" customHeight="1">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row>
    <row r="129" spans="1:27" ht="15.75" customHeight="1">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row>
    <row r="130" spans="1:27" ht="15.75" customHeight="1">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73"/>
    </row>
    <row r="131" spans="1:27" ht="15.75" customHeight="1">
      <c r="A131" s="73"/>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c r="AA131" s="73"/>
    </row>
    <row r="132" spans="1:27" ht="15.75" customHeight="1">
      <c r="A132" s="73"/>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row>
    <row r="133" spans="1:27" ht="15.75" customHeight="1">
      <c r="A133" s="73"/>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c r="AA133" s="73"/>
    </row>
    <row r="134" spans="1:27" ht="15.75" customHeight="1">
      <c r="A134" s="73"/>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c r="Z134" s="73"/>
      <c r="AA134" s="73"/>
    </row>
    <row r="135" spans="1:27" ht="15.75" customHeight="1">
      <c r="A135" s="73"/>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c r="AA135" s="73"/>
    </row>
    <row r="136" spans="1:27" ht="15.75" customHeight="1">
      <c r="A136" s="73"/>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row>
    <row r="137" spans="1:27" ht="15.75" customHeight="1">
      <c r="A137" s="73"/>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c r="AA137" s="73"/>
    </row>
    <row r="138" spans="1:27" ht="15.75" customHeight="1">
      <c r="A138" s="73"/>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row>
    <row r="139" spans="1:27" ht="15.75" customHeight="1">
      <c r="A139" s="73"/>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c r="AA139" s="73"/>
    </row>
    <row r="140" spans="1:27" ht="15.75" customHeight="1">
      <c r="A140" s="73"/>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c r="AA140" s="73"/>
    </row>
    <row r="141" spans="1:27" ht="15.75" customHeight="1">
      <c r="A141" s="73"/>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c r="AA141" s="73"/>
    </row>
    <row r="142" spans="1:27" ht="15.75" customHeight="1">
      <c r="A142" s="73"/>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c r="AA142" s="73"/>
    </row>
    <row r="143" spans="1:27" ht="15.75" customHeight="1">
      <c r="A143" s="73"/>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c r="AA143" s="73"/>
    </row>
    <row r="144" spans="1:27" ht="15.75" customHeight="1">
      <c r="A144" s="73"/>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c r="AA144" s="73"/>
    </row>
    <row r="145" spans="1:27" ht="15.75" customHeight="1">
      <c r="A145" s="73"/>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row>
    <row r="146" spans="1:27" ht="15.75" customHeight="1">
      <c r="A146" s="73"/>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row>
    <row r="147" spans="1:27" ht="15.75" customHeight="1">
      <c r="A147" s="73"/>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c r="AA147" s="73"/>
    </row>
    <row r="148" spans="1:27" ht="15.75" customHeight="1">
      <c r="A148" s="73"/>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c r="AA148" s="73"/>
    </row>
    <row r="149" spans="1:27" ht="15.75" customHeight="1">
      <c r="A149" s="73"/>
      <c r="B149" s="73"/>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row>
    <row r="150" spans="1:27" ht="15.75" customHeight="1">
      <c r="A150" s="73"/>
      <c r="B150" s="73"/>
      <c r="C150" s="73"/>
      <c r="D150" s="73"/>
      <c r="E150" s="73"/>
      <c r="F150" s="73"/>
      <c r="G150" s="73"/>
      <c r="H150" s="73"/>
      <c r="I150" s="73"/>
      <c r="J150" s="73"/>
      <c r="K150" s="73"/>
      <c r="L150" s="73"/>
      <c r="M150" s="73"/>
      <c r="N150" s="73"/>
      <c r="O150" s="73"/>
      <c r="P150" s="73"/>
      <c r="Q150" s="73"/>
      <c r="R150" s="73"/>
      <c r="S150" s="73"/>
      <c r="T150" s="73"/>
      <c r="U150" s="73"/>
      <c r="V150" s="73"/>
      <c r="W150" s="73"/>
      <c r="X150" s="73"/>
      <c r="Y150" s="73"/>
      <c r="Z150" s="73"/>
      <c r="AA150" s="73"/>
    </row>
    <row r="151" spans="1:27" ht="15.75" customHeight="1">
      <c r="A151" s="73"/>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c r="AA151" s="73"/>
    </row>
    <row r="152" spans="1:27" ht="15.75" customHeight="1">
      <c r="A152" s="73"/>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c r="Z152" s="73"/>
      <c r="AA152" s="73"/>
    </row>
    <row r="153" spans="1:27" ht="15.75" customHeight="1">
      <c r="A153" s="73"/>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c r="Z153" s="73"/>
      <c r="AA153" s="73"/>
    </row>
    <row r="154" spans="1:27" ht="15.75" customHeight="1">
      <c r="A154" s="73"/>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c r="AA154" s="73"/>
    </row>
    <row r="155" spans="1:27" ht="15.75" customHeight="1">
      <c r="A155" s="73"/>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c r="Z155" s="73"/>
      <c r="AA155" s="73"/>
    </row>
    <row r="156" spans="1:27" ht="15.75" customHeight="1">
      <c r="A156" s="73"/>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c r="Z156" s="73"/>
      <c r="AA156" s="73"/>
    </row>
    <row r="157" spans="1:27" ht="15.75" customHeight="1">
      <c r="A157" s="73"/>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c r="Z157" s="73"/>
      <c r="AA157" s="73"/>
    </row>
    <row r="158" spans="1:27" ht="15.75" customHeight="1">
      <c r="A158" s="73"/>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c r="Z158" s="73"/>
      <c r="AA158" s="73"/>
    </row>
    <row r="159" spans="1:27" ht="15.75" customHeight="1">
      <c r="A159" s="73"/>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c r="AA159" s="73"/>
    </row>
    <row r="160" spans="1:27" ht="15.75" customHeight="1">
      <c r="A160" s="73"/>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row>
    <row r="161" spans="1:27" ht="15.75" customHeight="1">
      <c r="A161" s="73"/>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c r="AA161" s="73"/>
    </row>
    <row r="162" spans="1:27" ht="15.75" customHeight="1">
      <c r="A162" s="73"/>
      <c r="B162" s="73"/>
      <c r="C162" s="73"/>
      <c r="D162" s="73"/>
      <c r="E162" s="73"/>
      <c r="F162" s="73"/>
      <c r="G162" s="73"/>
      <c r="H162" s="73"/>
      <c r="I162" s="73"/>
      <c r="J162" s="73"/>
      <c r="K162" s="73"/>
      <c r="L162" s="73"/>
      <c r="M162" s="73"/>
      <c r="N162" s="73"/>
      <c r="O162" s="73"/>
      <c r="P162" s="73"/>
      <c r="Q162" s="73"/>
      <c r="R162" s="73"/>
      <c r="S162" s="73"/>
      <c r="T162" s="73"/>
      <c r="U162" s="73"/>
      <c r="V162" s="73"/>
      <c r="W162" s="73"/>
      <c r="X162" s="73"/>
      <c r="Y162" s="73"/>
      <c r="Z162" s="73"/>
      <c r="AA162" s="73"/>
    </row>
    <row r="163" spans="1:27" ht="15.75" customHeight="1">
      <c r="A163" s="73"/>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c r="AA163" s="73"/>
    </row>
    <row r="164" spans="1:27" ht="15.75" customHeight="1">
      <c r="A164" s="73"/>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c r="AA164" s="73"/>
    </row>
    <row r="165" spans="1:27" ht="15.75" customHeight="1">
      <c r="A165" s="73"/>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c r="AA165" s="73"/>
    </row>
    <row r="166" spans="1:27" ht="15.75" customHeight="1">
      <c r="A166" s="73"/>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c r="Z166" s="73"/>
      <c r="AA166" s="73"/>
    </row>
    <row r="167" spans="1:27" ht="15.75" customHeight="1">
      <c r="A167" s="73"/>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c r="Z167" s="73"/>
      <c r="AA167" s="73"/>
    </row>
    <row r="168" spans="1:27" ht="15.75" customHeight="1">
      <c r="A168" s="73"/>
      <c r="B168" s="73"/>
      <c r="C168" s="73"/>
      <c r="D168" s="73"/>
      <c r="E168" s="73"/>
      <c r="F168" s="73"/>
      <c r="G168" s="73"/>
      <c r="H168" s="73"/>
      <c r="I168" s="73"/>
      <c r="J168" s="73"/>
      <c r="K168" s="73"/>
      <c r="L168" s="73"/>
      <c r="M168" s="73"/>
      <c r="N168" s="73"/>
      <c r="O168" s="73"/>
      <c r="P168" s="73"/>
      <c r="Q168" s="73"/>
      <c r="R168" s="73"/>
      <c r="S168" s="73"/>
      <c r="T168" s="73"/>
      <c r="U168" s="73"/>
      <c r="V168" s="73"/>
      <c r="W168" s="73"/>
      <c r="X168" s="73"/>
      <c r="Y168" s="73"/>
      <c r="Z168" s="73"/>
      <c r="AA168" s="73"/>
    </row>
    <row r="169" spans="1:27" ht="15.75" customHeight="1">
      <c r="A169" s="73"/>
      <c r="B169" s="73"/>
      <c r="C169" s="73"/>
      <c r="D169" s="73"/>
      <c r="E169" s="73"/>
      <c r="F169" s="73"/>
      <c r="G169" s="73"/>
      <c r="H169" s="73"/>
      <c r="I169" s="73"/>
      <c r="J169" s="73"/>
      <c r="K169" s="73"/>
      <c r="L169" s="73"/>
      <c r="M169" s="73"/>
      <c r="N169" s="73"/>
      <c r="O169" s="73"/>
      <c r="P169" s="73"/>
      <c r="Q169" s="73"/>
      <c r="R169" s="73"/>
      <c r="S169" s="73"/>
      <c r="T169" s="73"/>
      <c r="U169" s="73"/>
      <c r="V169" s="73"/>
      <c r="W169" s="73"/>
      <c r="X169" s="73"/>
      <c r="Y169" s="73"/>
      <c r="Z169" s="73"/>
      <c r="AA169" s="73"/>
    </row>
    <row r="170" spans="1:27" ht="15.75" customHeight="1">
      <c r="A170" s="73"/>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c r="Z170" s="73"/>
      <c r="AA170" s="73"/>
    </row>
    <row r="171" spans="1:27" ht="15.75" customHeight="1">
      <c r="A171" s="73"/>
      <c r="B171" s="73"/>
      <c r="C171" s="73"/>
      <c r="D171" s="73"/>
      <c r="E171" s="73"/>
      <c r="F171" s="73"/>
      <c r="G171" s="73"/>
      <c r="H171" s="73"/>
      <c r="I171" s="73"/>
      <c r="J171" s="73"/>
      <c r="K171" s="73"/>
      <c r="L171" s="73"/>
      <c r="M171" s="73"/>
      <c r="N171" s="73"/>
      <c r="O171" s="73"/>
      <c r="P171" s="73"/>
      <c r="Q171" s="73"/>
      <c r="R171" s="73"/>
      <c r="S171" s="73"/>
      <c r="T171" s="73"/>
      <c r="U171" s="73"/>
      <c r="V171" s="73"/>
      <c r="W171" s="73"/>
      <c r="X171" s="73"/>
      <c r="Y171" s="73"/>
      <c r="Z171" s="73"/>
      <c r="AA171" s="73"/>
    </row>
    <row r="172" spans="1:27" ht="15.75" customHeight="1">
      <c r="A172" s="73"/>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c r="Z172" s="73"/>
      <c r="AA172" s="73"/>
    </row>
    <row r="173" spans="1:27" ht="15.75" customHeight="1">
      <c r="A173" s="73"/>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c r="AA173" s="73"/>
    </row>
    <row r="174" spans="1:27" ht="15.75" customHeight="1">
      <c r="A174" s="73"/>
      <c r="B174" s="73"/>
      <c r="C174" s="73"/>
      <c r="D174" s="73"/>
      <c r="E174" s="73"/>
      <c r="F174" s="73"/>
      <c r="G174" s="73"/>
      <c r="H174" s="73"/>
      <c r="I174" s="73"/>
      <c r="J174" s="73"/>
      <c r="K174" s="73"/>
      <c r="L174" s="73"/>
      <c r="M174" s="73"/>
      <c r="N174" s="73"/>
      <c r="O174" s="73"/>
      <c r="P174" s="73"/>
      <c r="Q174" s="73"/>
      <c r="R174" s="73"/>
      <c r="S174" s="73"/>
      <c r="T174" s="73"/>
      <c r="U174" s="73"/>
      <c r="V174" s="73"/>
      <c r="W174" s="73"/>
      <c r="X174" s="73"/>
      <c r="Y174" s="73"/>
      <c r="Z174" s="73"/>
      <c r="AA174" s="73"/>
    </row>
    <row r="175" spans="1:27" ht="15.75" customHeight="1">
      <c r="A175" s="73"/>
      <c r="B175" s="73"/>
      <c r="C175" s="73"/>
      <c r="D175" s="73"/>
      <c r="E175" s="73"/>
      <c r="F175" s="73"/>
      <c r="G175" s="73"/>
      <c r="H175" s="73"/>
      <c r="I175" s="73"/>
      <c r="J175" s="73"/>
      <c r="K175" s="73"/>
      <c r="L175" s="73"/>
      <c r="M175" s="73"/>
      <c r="N175" s="73"/>
      <c r="O175" s="73"/>
      <c r="P175" s="73"/>
      <c r="Q175" s="73"/>
      <c r="R175" s="73"/>
      <c r="S175" s="73"/>
      <c r="T175" s="73"/>
      <c r="U175" s="73"/>
      <c r="V175" s="73"/>
      <c r="W175" s="73"/>
      <c r="X175" s="73"/>
      <c r="Y175" s="73"/>
      <c r="Z175" s="73"/>
      <c r="AA175" s="73"/>
    </row>
    <row r="176" spans="1:27" ht="15.75" customHeight="1">
      <c r="A176" s="73"/>
      <c r="B176" s="73"/>
      <c r="C176" s="73"/>
      <c r="D176" s="73"/>
      <c r="E176" s="73"/>
      <c r="F176" s="73"/>
      <c r="G176" s="73"/>
      <c r="H176" s="73"/>
      <c r="I176" s="73"/>
      <c r="J176" s="73"/>
      <c r="K176" s="73"/>
      <c r="L176" s="73"/>
      <c r="M176" s="73"/>
      <c r="N176" s="73"/>
      <c r="O176" s="73"/>
      <c r="P176" s="73"/>
      <c r="Q176" s="73"/>
      <c r="R176" s="73"/>
      <c r="S176" s="73"/>
      <c r="T176" s="73"/>
      <c r="U176" s="73"/>
      <c r="V176" s="73"/>
      <c r="W176" s="73"/>
      <c r="X176" s="73"/>
      <c r="Y176" s="73"/>
      <c r="Z176" s="73"/>
      <c r="AA176" s="73"/>
    </row>
    <row r="177" spans="1:27" ht="15.75" customHeight="1">
      <c r="A177" s="73"/>
      <c r="B177" s="73"/>
      <c r="C177" s="73"/>
      <c r="D177" s="73"/>
      <c r="E177" s="73"/>
      <c r="F177" s="73"/>
      <c r="G177" s="73"/>
      <c r="H177" s="73"/>
      <c r="I177" s="73"/>
      <c r="J177" s="73"/>
      <c r="K177" s="73"/>
      <c r="L177" s="73"/>
      <c r="M177" s="73"/>
      <c r="N177" s="73"/>
      <c r="O177" s="73"/>
      <c r="P177" s="73"/>
      <c r="Q177" s="73"/>
      <c r="R177" s="73"/>
      <c r="S177" s="73"/>
      <c r="T177" s="73"/>
      <c r="U177" s="73"/>
      <c r="V177" s="73"/>
      <c r="W177" s="73"/>
      <c r="X177" s="73"/>
      <c r="Y177" s="73"/>
      <c r="Z177" s="73"/>
      <c r="AA177" s="73"/>
    </row>
    <row r="178" spans="1:27" ht="15.75" customHeight="1">
      <c r="A178" s="73"/>
      <c r="B178" s="73"/>
      <c r="C178" s="73"/>
      <c r="D178" s="73"/>
      <c r="E178" s="73"/>
      <c r="F178" s="73"/>
      <c r="G178" s="73"/>
      <c r="H178" s="73"/>
      <c r="I178" s="73"/>
      <c r="J178" s="73"/>
      <c r="K178" s="73"/>
      <c r="L178" s="73"/>
      <c r="M178" s="73"/>
      <c r="N178" s="73"/>
      <c r="O178" s="73"/>
      <c r="P178" s="73"/>
      <c r="Q178" s="73"/>
      <c r="R178" s="73"/>
      <c r="S178" s="73"/>
      <c r="T178" s="73"/>
      <c r="U178" s="73"/>
      <c r="V178" s="73"/>
      <c r="W178" s="73"/>
      <c r="X178" s="73"/>
      <c r="Y178" s="73"/>
      <c r="Z178" s="73"/>
      <c r="AA178" s="73"/>
    </row>
    <row r="179" spans="1:27" ht="15.75" customHeight="1">
      <c r="A179" s="73"/>
      <c r="B179" s="73"/>
      <c r="C179" s="73"/>
      <c r="D179" s="73"/>
      <c r="E179" s="73"/>
      <c r="F179" s="73"/>
      <c r="G179" s="73"/>
      <c r="H179" s="73"/>
      <c r="I179" s="73"/>
      <c r="J179" s="73"/>
      <c r="K179" s="73"/>
      <c r="L179" s="73"/>
      <c r="M179" s="73"/>
      <c r="N179" s="73"/>
      <c r="O179" s="73"/>
      <c r="P179" s="73"/>
      <c r="Q179" s="73"/>
      <c r="R179" s="73"/>
      <c r="S179" s="73"/>
      <c r="T179" s="73"/>
      <c r="U179" s="73"/>
      <c r="V179" s="73"/>
      <c r="W179" s="73"/>
      <c r="X179" s="73"/>
      <c r="Y179" s="73"/>
      <c r="Z179" s="73"/>
      <c r="AA179" s="73"/>
    </row>
    <row r="180" spans="1:27" ht="15.75" customHeight="1">
      <c r="A180" s="73"/>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c r="AA180" s="73"/>
    </row>
    <row r="181" spans="1:27" ht="15.75" customHeight="1">
      <c r="A181" s="73"/>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row>
    <row r="182" spans="1:27" ht="15.75" customHeight="1">
      <c r="A182" s="73"/>
      <c r="B182" s="73"/>
      <c r="C182" s="73"/>
      <c r="D182" s="73"/>
      <c r="E182" s="73"/>
      <c r="F182" s="73"/>
      <c r="G182" s="73"/>
      <c r="H182" s="73"/>
      <c r="I182" s="73"/>
      <c r="J182" s="73"/>
      <c r="K182" s="73"/>
      <c r="L182" s="73"/>
      <c r="M182" s="73"/>
      <c r="N182" s="73"/>
      <c r="O182" s="73"/>
      <c r="P182" s="73"/>
      <c r="Q182" s="73"/>
      <c r="R182" s="73"/>
      <c r="S182" s="73"/>
      <c r="T182" s="73"/>
      <c r="U182" s="73"/>
      <c r="V182" s="73"/>
      <c r="W182" s="73"/>
      <c r="X182" s="73"/>
      <c r="Y182" s="73"/>
      <c r="Z182" s="73"/>
      <c r="AA182" s="73"/>
    </row>
    <row r="183" spans="1:27" ht="15.75" customHeight="1">
      <c r="A183" s="73"/>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c r="Z183" s="73"/>
      <c r="AA183" s="73"/>
    </row>
    <row r="184" spans="1:27" ht="15.75" customHeight="1">
      <c r="A184" s="73"/>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c r="Z184" s="73"/>
      <c r="AA184" s="73"/>
    </row>
    <row r="185" spans="1:27" ht="15.75" customHeight="1">
      <c r="A185" s="73"/>
      <c r="B185" s="73"/>
      <c r="C185" s="73"/>
      <c r="D185" s="73"/>
      <c r="E185" s="73"/>
      <c r="F185" s="73"/>
      <c r="G185" s="73"/>
      <c r="H185" s="73"/>
      <c r="I185" s="73"/>
      <c r="J185" s="73"/>
      <c r="K185" s="73"/>
      <c r="L185" s="73"/>
      <c r="M185" s="73"/>
      <c r="N185" s="73"/>
      <c r="O185" s="73"/>
      <c r="P185" s="73"/>
      <c r="Q185" s="73"/>
      <c r="R185" s="73"/>
      <c r="S185" s="73"/>
      <c r="T185" s="73"/>
      <c r="U185" s="73"/>
      <c r="V185" s="73"/>
      <c r="W185" s="73"/>
      <c r="X185" s="73"/>
      <c r="Y185" s="73"/>
      <c r="Z185" s="73"/>
      <c r="AA185" s="73"/>
    </row>
    <row r="186" spans="1:27" ht="15.75" customHeight="1">
      <c r="A186" s="73"/>
      <c r="B186" s="73"/>
      <c r="C186" s="73"/>
      <c r="D186" s="73"/>
      <c r="E186" s="73"/>
      <c r="F186" s="73"/>
      <c r="G186" s="73"/>
      <c r="H186" s="73"/>
      <c r="I186" s="73"/>
      <c r="J186" s="73"/>
      <c r="K186" s="73"/>
      <c r="L186" s="73"/>
      <c r="M186" s="73"/>
      <c r="N186" s="73"/>
      <c r="O186" s="73"/>
      <c r="P186" s="73"/>
      <c r="Q186" s="73"/>
      <c r="R186" s="73"/>
      <c r="S186" s="73"/>
      <c r="T186" s="73"/>
      <c r="U186" s="73"/>
      <c r="V186" s="73"/>
      <c r="W186" s="73"/>
      <c r="X186" s="73"/>
      <c r="Y186" s="73"/>
      <c r="Z186" s="73"/>
      <c r="AA186" s="73"/>
    </row>
    <row r="187" spans="1:27" ht="15.75" customHeight="1">
      <c r="A187" s="73"/>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c r="Z187" s="73"/>
      <c r="AA187" s="73"/>
    </row>
    <row r="188" spans="1:27" ht="15.75" customHeight="1">
      <c r="A188" s="73"/>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c r="AA188" s="73"/>
    </row>
    <row r="189" spans="1:27" ht="15.75" customHeight="1">
      <c r="A189" s="73"/>
      <c r="B189" s="73"/>
      <c r="C189" s="73"/>
      <c r="D189" s="73"/>
      <c r="E189" s="73"/>
      <c r="F189" s="73"/>
      <c r="G189" s="73"/>
      <c r="H189" s="73"/>
      <c r="I189" s="73"/>
      <c r="J189" s="73"/>
      <c r="K189" s="73"/>
      <c r="L189" s="73"/>
      <c r="M189" s="73"/>
      <c r="N189" s="73"/>
      <c r="O189" s="73"/>
      <c r="P189" s="73"/>
      <c r="Q189" s="73"/>
      <c r="R189" s="73"/>
      <c r="S189" s="73"/>
      <c r="T189" s="73"/>
      <c r="U189" s="73"/>
      <c r="V189" s="73"/>
      <c r="W189" s="73"/>
      <c r="X189" s="73"/>
      <c r="Y189" s="73"/>
      <c r="Z189" s="73"/>
      <c r="AA189" s="73"/>
    </row>
    <row r="190" spans="1:27" ht="15.75" customHeight="1">
      <c r="A190" s="73"/>
      <c r="B190" s="73"/>
      <c r="C190" s="73"/>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row>
    <row r="191" spans="1:27" ht="15.75" customHeight="1">
      <c r="A191" s="73"/>
      <c r="B191" s="73"/>
      <c r="C191" s="73"/>
      <c r="D191" s="73"/>
      <c r="E191" s="73"/>
      <c r="F191" s="73"/>
      <c r="G191" s="73"/>
      <c r="H191" s="73"/>
      <c r="I191" s="73"/>
      <c r="J191" s="73"/>
      <c r="K191" s="73"/>
      <c r="L191" s="73"/>
      <c r="M191" s="73"/>
      <c r="N191" s="73"/>
      <c r="O191" s="73"/>
      <c r="P191" s="73"/>
      <c r="Q191" s="73"/>
      <c r="R191" s="73"/>
      <c r="S191" s="73"/>
      <c r="T191" s="73"/>
      <c r="U191" s="73"/>
      <c r="V191" s="73"/>
      <c r="W191" s="73"/>
      <c r="X191" s="73"/>
      <c r="Y191" s="73"/>
      <c r="Z191" s="73"/>
      <c r="AA191" s="73"/>
    </row>
    <row r="192" spans="1:27" ht="15.75" customHeight="1">
      <c r="A192" s="73"/>
      <c r="B192" s="73"/>
      <c r="C192" s="73"/>
      <c r="D192" s="73"/>
      <c r="E192" s="73"/>
      <c r="F192" s="73"/>
      <c r="G192" s="73"/>
      <c r="H192" s="73"/>
      <c r="I192" s="73"/>
      <c r="J192" s="73"/>
      <c r="K192" s="73"/>
      <c r="L192" s="73"/>
      <c r="M192" s="73"/>
      <c r="N192" s="73"/>
      <c r="O192" s="73"/>
      <c r="P192" s="73"/>
      <c r="Q192" s="73"/>
      <c r="R192" s="73"/>
      <c r="S192" s="73"/>
      <c r="T192" s="73"/>
      <c r="U192" s="73"/>
      <c r="V192" s="73"/>
      <c r="W192" s="73"/>
      <c r="X192" s="73"/>
      <c r="Y192" s="73"/>
      <c r="Z192" s="73"/>
      <c r="AA192" s="73"/>
    </row>
    <row r="193" spans="1:27" ht="15.75" customHeight="1">
      <c r="A193" s="73"/>
      <c r="B193" s="73"/>
      <c r="C193" s="73"/>
      <c r="D193" s="73"/>
      <c r="E193" s="73"/>
      <c r="F193" s="73"/>
      <c r="G193" s="73"/>
      <c r="H193" s="73"/>
      <c r="I193" s="73"/>
      <c r="J193" s="73"/>
      <c r="K193" s="73"/>
      <c r="L193" s="73"/>
      <c r="M193" s="73"/>
      <c r="N193" s="73"/>
      <c r="O193" s="73"/>
      <c r="P193" s="73"/>
      <c r="Q193" s="73"/>
      <c r="R193" s="73"/>
      <c r="S193" s="73"/>
      <c r="T193" s="73"/>
      <c r="U193" s="73"/>
      <c r="V193" s="73"/>
      <c r="W193" s="73"/>
      <c r="X193" s="73"/>
      <c r="Y193" s="73"/>
      <c r="Z193" s="73"/>
      <c r="AA193" s="73"/>
    </row>
    <row r="194" spans="1:27" ht="15.75" customHeight="1">
      <c r="A194" s="73"/>
      <c r="B194" s="73"/>
      <c r="C194" s="73"/>
      <c r="D194" s="73"/>
      <c r="E194" s="73"/>
      <c r="F194" s="73"/>
      <c r="G194" s="73"/>
      <c r="H194" s="73"/>
      <c r="I194" s="73"/>
      <c r="J194" s="73"/>
      <c r="K194" s="73"/>
      <c r="L194" s="73"/>
      <c r="M194" s="73"/>
      <c r="N194" s="73"/>
      <c r="O194" s="73"/>
      <c r="P194" s="73"/>
      <c r="Q194" s="73"/>
      <c r="R194" s="73"/>
      <c r="S194" s="73"/>
      <c r="T194" s="73"/>
      <c r="U194" s="73"/>
      <c r="V194" s="73"/>
      <c r="W194" s="73"/>
      <c r="X194" s="73"/>
      <c r="Y194" s="73"/>
      <c r="Z194" s="73"/>
      <c r="AA194" s="73"/>
    </row>
    <row r="195" spans="1:27" ht="15.75" customHeight="1">
      <c r="A195" s="73"/>
      <c r="B195" s="73"/>
      <c r="C195" s="73"/>
      <c r="D195" s="73"/>
      <c r="E195" s="73"/>
      <c r="F195" s="73"/>
      <c r="G195" s="73"/>
      <c r="H195" s="73"/>
      <c r="I195" s="73"/>
      <c r="J195" s="73"/>
      <c r="K195" s="73"/>
      <c r="L195" s="73"/>
      <c r="M195" s="73"/>
      <c r="N195" s="73"/>
      <c r="O195" s="73"/>
      <c r="P195" s="73"/>
      <c r="Q195" s="73"/>
      <c r="R195" s="73"/>
      <c r="S195" s="73"/>
      <c r="T195" s="73"/>
      <c r="U195" s="73"/>
      <c r="V195" s="73"/>
      <c r="W195" s="73"/>
      <c r="X195" s="73"/>
      <c r="Y195" s="73"/>
      <c r="Z195" s="73"/>
      <c r="AA195" s="73"/>
    </row>
    <row r="196" spans="1:27" ht="15.75" customHeight="1">
      <c r="A196" s="73"/>
      <c r="B196" s="73"/>
      <c r="C196" s="73"/>
      <c r="D196" s="73"/>
      <c r="E196" s="73"/>
      <c r="F196" s="73"/>
      <c r="G196" s="73"/>
      <c r="H196" s="73"/>
      <c r="I196" s="73"/>
      <c r="J196" s="73"/>
      <c r="K196" s="73"/>
      <c r="L196" s="73"/>
      <c r="M196" s="73"/>
      <c r="N196" s="73"/>
      <c r="O196" s="73"/>
      <c r="P196" s="73"/>
      <c r="Q196" s="73"/>
      <c r="R196" s="73"/>
      <c r="S196" s="73"/>
      <c r="T196" s="73"/>
      <c r="U196" s="73"/>
      <c r="V196" s="73"/>
      <c r="W196" s="73"/>
      <c r="X196" s="73"/>
      <c r="Y196" s="73"/>
      <c r="Z196" s="73"/>
      <c r="AA196" s="73"/>
    </row>
    <row r="197" spans="1:27" ht="15.75" customHeight="1">
      <c r="A197" s="73"/>
      <c r="B197" s="73"/>
      <c r="C197" s="73"/>
      <c r="D197" s="73"/>
      <c r="E197" s="73"/>
      <c r="F197" s="73"/>
      <c r="G197" s="73"/>
      <c r="H197" s="73"/>
      <c r="I197" s="73"/>
      <c r="J197" s="73"/>
      <c r="K197" s="73"/>
      <c r="L197" s="73"/>
      <c r="M197" s="73"/>
      <c r="N197" s="73"/>
      <c r="O197" s="73"/>
      <c r="P197" s="73"/>
      <c r="Q197" s="73"/>
      <c r="R197" s="73"/>
      <c r="S197" s="73"/>
      <c r="T197" s="73"/>
      <c r="U197" s="73"/>
      <c r="V197" s="73"/>
      <c r="W197" s="73"/>
      <c r="X197" s="73"/>
      <c r="Y197" s="73"/>
      <c r="Z197" s="73"/>
      <c r="AA197" s="73"/>
    </row>
    <row r="198" spans="1:27" ht="15.75" customHeight="1">
      <c r="A198" s="73"/>
      <c r="B198" s="73"/>
      <c r="C198" s="73"/>
      <c r="D198" s="73"/>
      <c r="E198" s="73"/>
      <c r="F198" s="73"/>
      <c r="G198" s="73"/>
      <c r="H198" s="73"/>
      <c r="I198" s="73"/>
      <c r="J198" s="73"/>
      <c r="K198" s="73"/>
      <c r="L198" s="73"/>
      <c r="M198" s="73"/>
      <c r="N198" s="73"/>
      <c r="O198" s="73"/>
      <c r="P198" s="73"/>
      <c r="Q198" s="73"/>
      <c r="R198" s="73"/>
      <c r="S198" s="73"/>
      <c r="T198" s="73"/>
      <c r="U198" s="73"/>
      <c r="V198" s="73"/>
      <c r="W198" s="73"/>
      <c r="X198" s="73"/>
      <c r="Y198" s="73"/>
      <c r="Z198" s="73"/>
      <c r="AA198" s="73"/>
    </row>
    <row r="199" spans="1:27" ht="15.75" customHeight="1">
      <c r="A199" s="73"/>
      <c r="B199" s="73"/>
      <c r="C199" s="73"/>
      <c r="D199" s="73"/>
      <c r="E199" s="73"/>
      <c r="F199" s="73"/>
      <c r="G199" s="73"/>
      <c r="H199" s="73"/>
      <c r="I199" s="73"/>
      <c r="J199" s="73"/>
      <c r="K199" s="73"/>
      <c r="L199" s="73"/>
      <c r="M199" s="73"/>
      <c r="N199" s="73"/>
      <c r="O199" s="73"/>
      <c r="P199" s="73"/>
      <c r="Q199" s="73"/>
      <c r="R199" s="73"/>
      <c r="S199" s="73"/>
      <c r="T199" s="73"/>
      <c r="U199" s="73"/>
      <c r="V199" s="73"/>
      <c r="W199" s="73"/>
      <c r="X199" s="73"/>
      <c r="Y199" s="73"/>
      <c r="Z199" s="73"/>
      <c r="AA199" s="73"/>
    </row>
    <row r="200" spans="1:27" ht="15.75" customHeight="1">
      <c r="A200" s="73"/>
      <c r="B200" s="73"/>
      <c r="C200" s="73"/>
      <c r="D200" s="73"/>
      <c r="E200" s="73"/>
      <c r="F200" s="73"/>
      <c r="G200" s="73"/>
      <c r="H200" s="73"/>
      <c r="I200" s="73"/>
      <c r="J200" s="73"/>
      <c r="K200" s="73"/>
      <c r="L200" s="73"/>
      <c r="M200" s="73"/>
      <c r="N200" s="73"/>
      <c r="O200" s="73"/>
      <c r="P200" s="73"/>
      <c r="Q200" s="73"/>
      <c r="R200" s="73"/>
      <c r="S200" s="73"/>
      <c r="T200" s="73"/>
      <c r="U200" s="73"/>
      <c r="V200" s="73"/>
      <c r="W200" s="73"/>
      <c r="X200" s="73"/>
      <c r="Y200" s="73"/>
      <c r="Z200" s="73"/>
      <c r="AA200" s="73"/>
    </row>
    <row r="201" spans="1:27" ht="15.75" customHeight="1">
      <c r="A201" s="73"/>
      <c r="B201" s="73"/>
      <c r="C201" s="73"/>
      <c r="D201" s="73"/>
      <c r="E201" s="73"/>
      <c r="F201" s="73"/>
      <c r="G201" s="73"/>
      <c r="H201" s="73"/>
      <c r="I201" s="73"/>
      <c r="J201" s="73"/>
      <c r="K201" s="73"/>
      <c r="L201" s="73"/>
      <c r="M201" s="73"/>
      <c r="N201" s="73"/>
      <c r="O201" s="73"/>
      <c r="P201" s="73"/>
      <c r="Q201" s="73"/>
      <c r="R201" s="73"/>
      <c r="S201" s="73"/>
      <c r="T201" s="73"/>
      <c r="U201" s="73"/>
      <c r="V201" s="73"/>
      <c r="W201" s="73"/>
      <c r="X201" s="73"/>
      <c r="Y201" s="73"/>
      <c r="Z201" s="73"/>
      <c r="AA201" s="73"/>
    </row>
    <row r="202" spans="1:27" ht="15.75" customHeight="1">
      <c r="A202" s="73"/>
      <c r="B202" s="73"/>
      <c r="C202" s="73"/>
      <c r="D202" s="73"/>
      <c r="E202" s="73"/>
      <c r="F202" s="73"/>
      <c r="G202" s="73"/>
      <c r="H202" s="73"/>
      <c r="I202" s="73"/>
      <c r="J202" s="73"/>
      <c r="K202" s="73"/>
      <c r="L202" s="73"/>
      <c r="M202" s="73"/>
      <c r="N202" s="73"/>
      <c r="O202" s="73"/>
      <c r="P202" s="73"/>
      <c r="Q202" s="73"/>
      <c r="R202" s="73"/>
      <c r="S202" s="73"/>
      <c r="T202" s="73"/>
      <c r="U202" s="73"/>
      <c r="V202" s="73"/>
      <c r="W202" s="73"/>
      <c r="X202" s="73"/>
      <c r="Y202" s="73"/>
      <c r="Z202" s="73"/>
      <c r="AA202" s="73"/>
    </row>
    <row r="203" spans="1:27" ht="15.75" customHeight="1">
      <c r="A203" s="73"/>
      <c r="B203" s="73"/>
      <c r="C203" s="73"/>
      <c r="D203" s="73"/>
      <c r="E203" s="73"/>
      <c r="F203" s="73"/>
      <c r="G203" s="73"/>
      <c r="H203" s="73"/>
      <c r="I203" s="73"/>
      <c r="J203" s="73"/>
      <c r="K203" s="73"/>
      <c r="L203" s="73"/>
      <c r="M203" s="73"/>
      <c r="N203" s="73"/>
      <c r="O203" s="73"/>
      <c r="P203" s="73"/>
      <c r="Q203" s="73"/>
      <c r="R203" s="73"/>
      <c r="S203" s="73"/>
      <c r="T203" s="73"/>
      <c r="U203" s="73"/>
      <c r="V203" s="73"/>
      <c r="W203" s="73"/>
      <c r="X203" s="73"/>
      <c r="Y203" s="73"/>
      <c r="Z203" s="73"/>
      <c r="AA203" s="73"/>
    </row>
    <row r="204" spans="1:27" ht="15.75" customHeight="1">
      <c r="A204" s="73"/>
      <c r="B204" s="73"/>
      <c r="C204" s="73"/>
      <c r="D204" s="73"/>
      <c r="E204" s="73"/>
      <c r="F204" s="73"/>
      <c r="G204" s="73"/>
      <c r="H204" s="73"/>
      <c r="I204" s="73"/>
      <c r="J204" s="73"/>
      <c r="K204" s="73"/>
      <c r="L204" s="73"/>
      <c r="M204" s="73"/>
      <c r="N204" s="73"/>
      <c r="O204" s="73"/>
      <c r="P204" s="73"/>
      <c r="Q204" s="73"/>
      <c r="R204" s="73"/>
      <c r="S204" s="73"/>
      <c r="T204" s="73"/>
      <c r="U204" s="73"/>
      <c r="V204" s="73"/>
      <c r="W204" s="73"/>
      <c r="X204" s="73"/>
      <c r="Y204" s="73"/>
      <c r="Z204" s="73"/>
      <c r="AA204" s="73"/>
    </row>
    <row r="205" spans="1:27" ht="15.75" customHeight="1">
      <c r="A205" s="73"/>
      <c r="B205" s="73"/>
      <c r="C205" s="73"/>
      <c r="D205" s="73"/>
      <c r="E205" s="73"/>
      <c r="F205" s="73"/>
      <c r="G205" s="73"/>
      <c r="H205" s="73"/>
      <c r="I205" s="73"/>
      <c r="J205" s="73"/>
      <c r="K205" s="73"/>
      <c r="L205" s="73"/>
      <c r="M205" s="73"/>
      <c r="N205" s="73"/>
      <c r="O205" s="73"/>
      <c r="P205" s="73"/>
      <c r="Q205" s="73"/>
      <c r="R205" s="73"/>
      <c r="S205" s="73"/>
      <c r="T205" s="73"/>
      <c r="U205" s="73"/>
      <c r="V205" s="73"/>
      <c r="W205" s="73"/>
      <c r="X205" s="73"/>
      <c r="Y205" s="73"/>
      <c r="Z205" s="73"/>
      <c r="AA205" s="73"/>
    </row>
    <row r="206" spans="1:27" ht="15.75" customHeight="1">
      <c r="A206" s="73"/>
      <c r="B206" s="73"/>
      <c r="C206" s="73"/>
      <c r="D206" s="73"/>
      <c r="E206" s="73"/>
      <c r="F206" s="73"/>
      <c r="G206" s="73"/>
      <c r="H206" s="73"/>
      <c r="I206" s="73"/>
      <c r="J206" s="73"/>
      <c r="K206" s="73"/>
      <c r="L206" s="73"/>
      <c r="M206" s="73"/>
      <c r="N206" s="73"/>
      <c r="O206" s="73"/>
      <c r="P206" s="73"/>
      <c r="Q206" s="73"/>
      <c r="R206" s="73"/>
      <c r="S206" s="73"/>
      <c r="T206" s="73"/>
      <c r="U206" s="73"/>
      <c r="V206" s="73"/>
      <c r="W206" s="73"/>
      <c r="X206" s="73"/>
      <c r="Y206" s="73"/>
      <c r="Z206" s="73"/>
      <c r="AA206" s="73"/>
    </row>
    <row r="207" spans="1:27" ht="15.75" customHeight="1">
      <c r="A207" s="73"/>
      <c r="B207" s="73"/>
      <c r="C207" s="73"/>
      <c r="D207" s="73"/>
      <c r="E207" s="73"/>
      <c r="F207" s="73"/>
      <c r="G207" s="73"/>
      <c r="H207" s="73"/>
      <c r="I207" s="73"/>
      <c r="J207" s="73"/>
      <c r="K207" s="73"/>
      <c r="L207" s="73"/>
      <c r="M207" s="73"/>
      <c r="N207" s="73"/>
      <c r="O207" s="73"/>
      <c r="P207" s="73"/>
      <c r="Q207" s="73"/>
      <c r="R207" s="73"/>
      <c r="S207" s="73"/>
      <c r="T207" s="73"/>
      <c r="U207" s="73"/>
      <c r="V207" s="73"/>
      <c r="W207" s="73"/>
      <c r="X207" s="73"/>
      <c r="Y207" s="73"/>
      <c r="Z207" s="73"/>
      <c r="AA207" s="73"/>
    </row>
    <row r="208" spans="1:27" ht="15.75" customHeight="1">
      <c r="A208" s="73"/>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c r="Z208" s="73"/>
      <c r="AA208" s="73"/>
    </row>
    <row r="209" spans="1:27" ht="15.75" customHeight="1">
      <c r="A209" s="73"/>
      <c r="B209" s="73"/>
      <c r="C209" s="73"/>
      <c r="D209" s="73"/>
      <c r="E209" s="73"/>
      <c r="F209" s="73"/>
      <c r="G209" s="73"/>
      <c r="H209" s="73"/>
      <c r="I209" s="73"/>
      <c r="J209" s="73"/>
      <c r="K209" s="73"/>
      <c r="L209" s="73"/>
      <c r="M209" s="73"/>
      <c r="N209" s="73"/>
      <c r="O209" s="73"/>
      <c r="P209" s="73"/>
      <c r="Q209" s="73"/>
      <c r="R209" s="73"/>
      <c r="S209" s="73"/>
      <c r="T209" s="73"/>
      <c r="U209" s="73"/>
      <c r="V209" s="73"/>
      <c r="W209" s="73"/>
      <c r="X209" s="73"/>
      <c r="Y209" s="73"/>
      <c r="Z209" s="73"/>
      <c r="AA209" s="73"/>
    </row>
    <row r="210" spans="1:27" ht="15.75" customHeight="1">
      <c r="A210" s="73"/>
      <c r="B210" s="73"/>
      <c r="C210" s="73"/>
      <c r="D210" s="73"/>
      <c r="E210" s="73"/>
      <c r="F210" s="73"/>
      <c r="G210" s="73"/>
      <c r="H210" s="73"/>
      <c r="I210" s="73"/>
      <c r="J210" s="73"/>
      <c r="K210" s="73"/>
      <c r="L210" s="73"/>
      <c r="M210" s="73"/>
      <c r="N210" s="73"/>
      <c r="O210" s="73"/>
      <c r="P210" s="73"/>
      <c r="Q210" s="73"/>
      <c r="R210" s="73"/>
      <c r="S210" s="73"/>
      <c r="T210" s="73"/>
      <c r="U210" s="73"/>
      <c r="V210" s="73"/>
      <c r="W210" s="73"/>
      <c r="X210" s="73"/>
      <c r="Y210" s="73"/>
      <c r="Z210" s="73"/>
      <c r="AA210" s="73"/>
    </row>
    <row r="211" spans="1:27" ht="15.75" customHeight="1">
      <c r="A211" s="73"/>
      <c r="B211" s="73"/>
      <c r="C211" s="73"/>
      <c r="D211" s="73"/>
      <c r="E211" s="73"/>
      <c r="F211" s="73"/>
      <c r="G211" s="73"/>
      <c r="H211" s="73"/>
      <c r="I211" s="73"/>
      <c r="J211" s="73"/>
      <c r="K211" s="73"/>
      <c r="L211" s="73"/>
      <c r="M211" s="73"/>
      <c r="N211" s="73"/>
      <c r="O211" s="73"/>
      <c r="P211" s="73"/>
      <c r="Q211" s="73"/>
      <c r="R211" s="73"/>
      <c r="S211" s="73"/>
      <c r="T211" s="73"/>
      <c r="U211" s="73"/>
      <c r="V211" s="73"/>
      <c r="W211" s="73"/>
      <c r="X211" s="73"/>
      <c r="Y211" s="73"/>
      <c r="Z211" s="73"/>
      <c r="AA211" s="73"/>
    </row>
    <row r="212" spans="1:27" ht="15.75" customHeight="1">
      <c r="A212" s="73"/>
      <c r="B212" s="73"/>
      <c r="C212" s="73"/>
      <c r="D212" s="73"/>
      <c r="E212" s="73"/>
      <c r="F212" s="73"/>
      <c r="G212" s="73"/>
      <c r="H212" s="73"/>
      <c r="I212" s="73"/>
      <c r="J212" s="73"/>
      <c r="K212" s="73"/>
      <c r="L212" s="73"/>
      <c r="M212" s="73"/>
      <c r="N212" s="73"/>
      <c r="O212" s="73"/>
      <c r="P212" s="73"/>
      <c r="Q212" s="73"/>
      <c r="R212" s="73"/>
      <c r="S212" s="73"/>
      <c r="T212" s="73"/>
      <c r="U212" s="73"/>
      <c r="V212" s="73"/>
      <c r="W212" s="73"/>
      <c r="X212" s="73"/>
      <c r="Y212" s="73"/>
      <c r="Z212" s="73"/>
      <c r="AA212" s="73"/>
    </row>
    <row r="213" spans="1:27" ht="15.75" customHeight="1">
      <c r="A213" s="73"/>
      <c r="B213" s="73"/>
      <c r="C213" s="73"/>
      <c r="D213" s="73"/>
      <c r="E213" s="73"/>
      <c r="F213" s="73"/>
      <c r="G213" s="73"/>
      <c r="H213" s="73"/>
      <c r="I213" s="73"/>
      <c r="J213" s="73"/>
      <c r="K213" s="73"/>
      <c r="L213" s="73"/>
      <c r="M213" s="73"/>
      <c r="N213" s="73"/>
      <c r="O213" s="73"/>
      <c r="P213" s="73"/>
      <c r="Q213" s="73"/>
      <c r="R213" s="73"/>
      <c r="S213" s="73"/>
      <c r="T213" s="73"/>
      <c r="U213" s="73"/>
      <c r="V213" s="73"/>
      <c r="W213" s="73"/>
      <c r="X213" s="73"/>
      <c r="Y213" s="73"/>
      <c r="Z213" s="73"/>
      <c r="AA213" s="73"/>
    </row>
    <row r="214" spans="1:27" ht="15.75" customHeight="1">
      <c r="A214" s="73"/>
      <c r="B214" s="73"/>
      <c r="C214" s="73"/>
      <c r="D214" s="73"/>
      <c r="E214" s="73"/>
      <c r="F214" s="73"/>
      <c r="G214" s="73"/>
      <c r="H214" s="73"/>
      <c r="I214" s="73"/>
      <c r="J214" s="73"/>
      <c r="K214" s="73"/>
      <c r="L214" s="73"/>
      <c r="M214" s="73"/>
      <c r="N214" s="73"/>
      <c r="O214" s="73"/>
      <c r="P214" s="73"/>
      <c r="Q214" s="73"/>
      <c r="R214" s="73"/>
      <c r="S214" s="73"/>
      <c r="T214" s="73"/>
      <c r="U214" s="73"/>
      <c r="V214" s="73"/>
      <c r="W214" s="73"/>
      <c r="X214" s="73"/>
      <c r="Y214" s="73"/>
      <c r="Z214" s="73"/>
      <c r="AA214" s="73"/>
    </row>
    <row r="215" spans="1:27" ht="15.75" customHeight="1">
      <c r="A215" s="73"/>
      <c r="B215" s="73"/>
      <c r="C215" s="73"/>
      <c r="D215" s="73"/>
      <c r="E215" s="73"/>
      <c r="F215" s="73"/>
      <c r="G215" s="73"/>
      <c r="H215" s="73"/>
      <c r="I215" s="73"/>
      <c r="J215" s="73"/>
      <c r="K215" s="73"/>
      <c r="L215" s="73"/>
      <c r="M215" s="73"/>
      <c r="N215" s="73"/>
      <c r="O215" s="73"/>
      <c r="P215" s="73"/>
      <c r="Q215" s="73"/>
      <c r="R215" s="73"/>
      <c r="S215" s="73"/>
      <c r="T215" s="73"/>
      <c r="U215" s="73"/>
      <c r="V215" s="73"/>
      <c r="W215" s="73"/>
      <c r="X215" s="73"/>
      <c r="Y215" s="73"/>
      <c r="Z215" s="73"/>
      <c r="AA215" s="73"/>
    </row>
    <row r="216" spans="1:27" ht="15.75" customHeight="1">
      <c r="A216" s="73"/>
      <c r="B216" s="73"/>
      <c r="C216" s="73"/>
      <c r="D216" s="73"/>
      <c r="E216" s="73"/>
      <c r="F216" s="73"/>
      <c r="G216" s="73"/>
      <c r="H216" s="73"/>
      <c r="I216" s="73"/>
      <c r="J216" s="73"/>
      <c r="K216" s="73"/>
      <c r="L216" s="73"/>
      <c r="M216" s="73"/>
      <c r="N216" s="73"/>
      <c r="O216" s="73"/>
      <c r="P216" s="73"/>
      <c r="Q216" s="73"/>
      <c r="R216" s="73"/>
      <c r="S216" s="73"/>
      <c r="T216" s="73"/>
      <c r="U216" s="73"/>
      <c r="V216" s="73"/>
      <c r="W216" s="73"/>
      <c r="X216" s="73"/>
      <c r="Y216" s="73"/>
      <c r="Z216" s="73"/>
      <c r="AA216" s="73"/>
    </row>
    <row r="217" spans="1:27" ht="15.75" customHeight="1">
      <c r="A217" s="73"/>
      <c r="B217" s="73"/>
      <c r="C217" s="73"/>
      <c r="D217" s="73"/>
      <c r="E217" s="73"/>
      <c r="F217" s="73"/>
      <c r="G217" s="73"/>
      <c r="H217" s="73"/>
      <c r="I217" s="73"/>
      <c r="J217" s="73"/>
      <c r="K217" s="73"/>
      <c r="L217" s="73"/>
      <c r="M217" s="73"/>
      <c r="N217" s="73"/>
      <c r="O217" s="73"/>
      <c r="P217" s="73"/>
      <c r="Q217" s="73"/>
      <c r="R217" s="73"/>
      <c r="S217" s="73"/>
      <c r="T217" s="73"/>
      <c r="U217" s="73"/>
      <c r="V217" s="73"/>
      <c r="W217" s="73"/>
      <c r="X217" s="73"/>
      <c r="Y217" s="73"/>
      <c r="Z217" s="73"/>
      <c r="AA217" s="73"/>
    </row>
    <row r="218" spans="1:27" ht="15.75" customHeight="1">
      <c r="A218" s="73"/>
      <c r="B218" s="73"/>
      <c r="C218" s="73"/>
      <c r="D218" s="73"/>
      <c r="E218" s="73"/>
      <c r="F218" s="73"/>
      <c r="G218" s="73"/>
      <c r="H218" s="73"/>
      <c r="I218" s="73"/>
      <c r="J218" s="73"/>
      <c r="K218" s="73"/>
      <c r="L218" s="73"/>
      <c r="M218" s="73"/>
      <c r="N218" s="73"/>
      <c r="O218" s="73"/>
      <c r="P218" s="73"/>
      <c r="Q218" s="73"/>
      <c r="R218" s="73"/>
      <c r="S218" s="73"/>
      <c r="T218" s="73"/>
      <c r="U218" s="73"/>
      <c r="V218" s="73"/>
      <c r="W218" s="73"/>
      <c r="X218" s="73"/>
      <c r="Y218" s="73"/>
      <c r="Z218" s="73"/>
      <c r="AA218" s="73"/>
    </row>
    <row r="219" spans="1:27" ht="15.75" customHeight="1">
      <c r="A219" s="73"/>
      <c r="B219" s="73"/>
      <c r="C219" s="73"/>
      <c r="D219" s="73"/>
      <c r="E219" s="73"/>
      <c r="F219" s="73"/>
      <c r="G219" s="73"/>
      <c r="H219" s="73"/>
      <c r="I219" s="73"/>
      <c r="J219" s="73"/>
      <c r="K219" s="73"/>
      <c r="L219" s="73"/>
      <c r="M219" s="73"/>
      <c r="N219" s="73"/>
      <c r="O219" s="73"/>
      <c r="P219" s="73"/>
      <c r="Q219" s="73"/>
      <c r="R219" s="73"/>
      <c r="S219" s="73"/>
      <c r="T219" s="73"/>
      <c r="U219" s="73"/>
      <c r="V219" s="73"/>
      <c r="W219" s="73"/>
      <c r="X219" s="73"/>
      <c r="Y219" s="73"/>
      <c r="Z219" s="73"/>
      <c r="AA219" s="73"/>
    </row>
    <row r="220" spans="1:27" ht="15.75" customHeight="1">
      <c r="A220" s="73"/>
      <c r="B220" s="73"/>
      <c r="C220" s="73"/>
      <c r="D220" s="73"/>
      <c r="E220" s="73"/>
      <c r="F220" s="73"/>
      <c r="G220" s="73"/>
      <c r="H220" s="73"/>
      <c r="I220" s="73"/>
      <c r="J220" s="73"/>
      <c r="K220" s="73"/>
      <c r="L220" s="73"/>
      <c r="M220" s="73"/>
      <c r="N220" s="73"/>
      <c r="O220" s="73"/>
      <c r="P220" s="73"/>
      <c r="Q220" s="73"/>
      <c r="R220" s="73"/>
      <c r="S220" s="73"/>
      <c r="T220" s="73"/>
      <c r="U220" s="73"/>
      <c r="V220" s="73"/>
      <c r="W220" s="73"/>
      <c r="X220" s="73"/>
      <c r="Y220" s="73"/>
      <c r="Z220" s="73"/>
      <c r="AA220" s="73"/>
    </row>
    <row r="221" spans="1:27" ht="15.75" customHeight="1">
      <c r="A221" s="73"/>
      <c r="B221" s="73"/>
      <c r="C221" s="73"/>
      <c r="D221" s="73"/>
      <c r="E221" s="73"/>
      <c r="F221" s="73"/>
      <c r="G221" s="73"/>
      <c r="H221" s="73"/>
      <c r="I221" s="73"/>
      <c r="J221" s="73"/>
      <c r="K221" s="73"/>
      <c r="L221" s="73"/>
      <c r="M221" s="73"/>
      <c r="N221" s="73"/>
      <c r="O221" s="73"/>
      <c r="P221" s="73"/>
      <c r="Q221" s="73"/>
      <c r="R221" s="73"/>
      <c r="S221" s="73"/>
      <c r="T221" s="73"/>
      <c r="U221" s="73"/>
      <c r="V221" s="73"/>
      <c r="W221" s="73"/>
      <c r="X221" s="73"/>
      <c r="Y221" s="73"/>
      <c r="Z221" s="73"/>
      <c r="AA221" s="73"/>
    </row>
    <row r="222" spans="1:27" ht="15.75" customHeight="1">
      <c r="A222" s="73"/>
      <c r="B222" s="73"/>
      <c r="C222" s="73"/>
      <c r="D222" s="73"/>
      <c r="E222" s="73"/>
      <c r="F222" s="73"/>
      <c r="G222" s="73"/>
      <c r="H222" s="73"/>
      <c r="I222" s="73"/>
      <c r="J222" s="73"/>
      <c r="K222" s="73"/>
      <c r="L222" s="73"/>
      <c r="M222" s="73"/>
      <c r="N222" s="73"/>
      <c r="O222" s="73"/>
      <c r="P222" s="73"/>
      <c r="Q222" s="73"/>
      <c r="R222" s="73"/>
      <c r="S222" s="73"/>
      <c r="T222" s="73"/>
      <c r="U222" s="73"/>
      <c r="V222" s="73"/>
      <c r="W222" s="73"/>
      <c r="X222" s="73"/>
      <c r="Y222" s="73"/>
      <c r="Z222" s="73"/>
      <c r="AA222" s="73"/>
    </row>
    <row r="223" spans="1:27" ht="15.75" customHeight="1">
      <c r="A223" s="73"/>
      <c r="B223" s="73"/>
      <c r="C223" s="73"/>
      <c r="D223" s="73"/>
      <c r="E223" s="73"/>
      <c r="F223" s="73"/>
      <c r="G223" s="73"/>
      <c r="H223" s="73"/>
      <c r="I223" s="73"/>
      <c r="J223" s="73"/>
      <c r="K223" s="73"/>
      <c r="L223" s="73"/>
      <c r="M223" s="73"/>
      <c r="N223" s="73"/>
      <c r="O223" s="73"/>
      <c r="P223" s="73"/>
      <c r="Q223" s="73"/>
      <c r="R223" s="73"/>
      <c r="S223" s="73"/>
      <c r="T223" s="73"/>
      <c r="U223" s="73"/>
      <c r="V223" s="73"/>
      <c r="W223" s="73"/>
      <c r="X223" s="73"/>
      <c r="Y223" s="73"/>
      <c r="Z223" s="73"/>
      <c r="AA223" s="73"/>
    </row>
    <row r="224" spans="1:27" ht="15.75" customHeight="1">
      <c r="A224" s="73"/>
      <c r="B224" s="73"/>
      <c r="C224" s="73"/>
      <c r="D224" s="73"/>
      <c r="E224" s="73"/>
      <c r="F224" s="73"/>
      <c r="G224" s="73"/>
      <c r="H224" s="73"/>
      <c r="I224" s="73"/>
      <c r="J224" s="73"/>
      <c r="K224" s="73"/>
      <c r="L224" s="73"/>
      <c r="M224" s="73"/>
      <c r="N224" s="73"/>
      <c r="O224" s="73"/>
      <c r="P224" s="73"/>
      <c r="Q224" s="73"/>
      <c r="R224" s="73"/>
      <c r="S224" s="73"/>
      <c r="T224" s="73"/>
      <c r="U224" s="73"/>
      <c r="V224" s="73"/>
      <c r="W224" s="73"/>
      <c r="X224" s="73"/>
      <c r="Y224" s="73"/>
      <c r="Z224" s="73"/>
      <c r="AA224" s="73"/>
    </row>
    <row r="225" spans="1:27" ht="15.75" customHeight="1">
      <c r="A225" s="73"/>
      <c r="B225" s="73"/>
      <c r="C225" s="73"/>
      <c r="D225" s="73"/>
      <c r="E225" s="73"/>
      <c r="F225" s="73"/>
      <c r="G225" s="73"/>
      <c r="H225" s="73"/>
      <c r="I225" s="73"/>
      <c r="J225" s="73"/>
      <c r="K225" s="73"/>
      <c r="L225" s="73"/>
      <c r="M225" s="73"/>
      <c r="N225" s="73"/>
      <c r="O225" s="73"/>
      <c r="P225" s="73"/>
      <c r="Q225" s="73"/>
      <c r="R225" s="73"/>
      <c r="S225" s="73"/>
      <c r="T225" s="73"/>
      <c r="U225" s="73"/>
      <c r="V225" s="73"/>
      <c r="W225" s="73"/>
      <c r="X225" s="73"/>
      <c r="Y225" s="73"/>
      <c r="Z225" s="73"/>
      <c r="AA225" s="73"/>
    </row>
    <row r="226" spans="1:27" ht="15.75" customHeight="1">
      <c r="A226" s="73"/>
      <c r="B226" s="73"/>
      <c r="C226" s="73"/>
      <c r="D226" s="73"/>
      <c r="E226" s="73"/>
      <c r="F226" s="73"/>
      <c r="G226" s="73"/>
      <c r="H226" s="73"/>
      <c r="I226" s="73"/>
      <c r="J226" s="73"/>
      <c r="K226" s="73"/>
      <c r="L226" s="73"/>
      <c r="M226" s="73"/>
      <c r="N226" s="73"/>
      <c r="O226" s="73"/>
      <c r="P226" s="73"/>
      <c r="Q226" s="73"/>
      <c r="R226" s="73"/>
      <c r="S226" s="73"/>
      <c r="T226" s="73"/>
      <c r="U226" s="73"/>
      <c r="V226" s="73"/>
      <c r="W226" s="73"/>
      <c r="X226" s="73"/>
      <c r="Y226" s="73"/>
      <c r="Z226" s="73"/>
      <c r="AA226" s="73"/>
    </row>
    <row r="227" spans="1:27" ht="15.75" customHeight="1">
      <c r="A227" s="73"/>
      <c r="B227" s="73"/>
      <c r="C227" s="73"/>
      <c r="D227" s="73"/>
      <c r="E227" s="73"/>
      <c r="F227" s="73"/>
      <c r="G227" s="73"/>
      <c r="H227" s="73"/>
      <c r="I227" s="73"/>
      <c r="J227" s="73"/>
      <c r="K227" s="73"/>
      <c r="L227" s="73"/>
      <c r="M227" s="73"/>
      <c r="N227" s="73"/>
      <c r="O227" s="73"/>
      <c r="P227" s="73"/>
      <c r="Q227" s="73"/>
      <c r="R227" s="73"/>
      <c r="S227" s="73"/>
      <c r="T227" s="73"/>
      <c r="U227" s="73"/>
      <c r="V227" s="73"/>
      <c r="W227" s="73"/>
      <c r="X227" s="73"/>
      <c r="Y227" s="73"/>
      <c r="Z227" s="73"/>
      <c r="AA227" s="73"/>
    </row>
    <row r="228" spans="1:27" ht="15.75" customHeight="1">
      <c r="A228" s="73"/>
      <c r="B228" s="73"/>
      <c r="C228" s="73"/>
      <c r="D228" s="73"/>
      <c r="E228" s="73"/>
      <c r="F228" s="73"/>
      <c r="G228" s="73"/>
      <c r="H228" s="73"/>
      <c r="I228" s="73"/>
      <c r="J228" s="73"/>
      <c r="K228" s="73"/>
      <c r="L228" s="73"/>
      <c r="M228" s="73"/>
      <c r="N228" s="73"/>
      <c r="O228" s="73"/>
      <c r="P228" s="73"/>
      <c r="Q228" s="73"/>
      <c r="R228" s="73"/>
      <c r="S228" s="73"/>
      <c r="T228" s="73"/>
      <c r="U228" s="73"/>
      <c r="V228" s="73"/>
      <c r="W228" s="73"/>
      <c r="X228" s="73"/>
      <c r="Y228" s="73"/>
      <c r="Z228" s="73"/>
      <c r="AA228" s="73"/>
    </row>
    <row r="229" spans="1:27" ht="15.75" customHeight="1">
      <c r="A229" s="73"/>
      <c r="B229" s="73"/>
      <c r="C229" s="73"/>
      <c r="D229" s="73"/>
      <c r="E229" s="73"/>
      <c r="F229" s="73"/>
      <c r="G229" s="73"/>
      <c r="H229" s="73"/>
      <c r="I229" s="73"/>
      <c r="J229" s="73"/>
      <c r="K229" s="73"/>
      <c r="L229" s="73"/>
      <c r="M229" s="73"/>
      <c r="N229" s="73"/>
      <c r="O229" s="73"/>
      <c r="P229" s="73"/>
      <c r="Q229" s="73"/>
      <c r="R229" s="73"/>
      <c r="S229" s="73"/>
      <c r="T229" s="73"/>
      <c r="U229" s="73"/>
      <c r="V229" s="73"/>
      <c r="W229" s="73"/>
      <c r="X229" s="73"/>
      <c r="Y229" s="73"/>
      <c r="Z229" s="73"/>
      <c r="AA229" s="73"/>
    </row>
    <row r="230" spans="1:27" ht="15.75" customHeight="1">
      <c r="A230" s="73"/>
      <c r="B230" s="73"/>
      <c r="C230" s="73"/>
      <c r="D230" s="73"/>
      <c r="E230" s="73"/>
      <c r="F230" s="73"/>
      <c r="G230" s="73"/>
      <c r="H230" s="73"/>
      <c r="I230" s="73"/>
      <c r="J230" s="73"/>
      <c r="K230" s="73"/>
      <c r="L230" s="73"/>
      <c r="M230" s="73"/>
      <c r="N230" s="73"/>
      <c r="O230" s="73"/>
      <c r="P230" s="73"/>
      <c r="Q230" s="73"/>
      <c r="R230" s="73"/>
      <c r="S230" s="73"/>
      <c r="T230" s="73"/>
      <c r="U230" s="73"/>
      <c r="V230" s="73"/>
      <c r="W230" s="73"/>
      <c r="X230" s="73"/>
      <c r="Y230" s="73"/>
      <c r="Z230" s="73"/>
      <c r="AA230" s="73"/>
    </row>
    <row r="231" spans="1:27" ht="15.75" customHeight="1">
      <c r="A231" s="73"/>
      <c r="B231" s="73"/>
      <c r="C231" s="73"/>
      <c r="D231" s="73"/>
      <c r="E231" s="73"/>
      <c r="F231" s="73"/>
      <c r="G231" s="73"/>
      <c r="H231" s="73"/>
      <c r="I231" s="73"/>
      <c r="J231" s="73"/>
      <c r="K231" s="73"/>
      <c r="L231" s="73"/>
      <c r="M231" s="73"/>
      <c r="N231" s="73"/>
      <c r="O231" s="73"/>
      <c r="P231" s="73"/>
      <c r="Q231" s="73"/>
      <c r="R231" s="73"/>
      <c r="S231" s="73"/>
      <c r="T231" s="73"/>
      <c r="U231" s="73"/>
      <c r="V231" s="73"/>
      <c r="W231" s="73"/>
      <c r="X231" s="73"/>
      <c r="Y231" s="73"/>
      <c r="Z231" s="73"/>
      <c r="AA231" s="73"/>
    </row>
    <row r="232" spans="1:27" ht="15.75" customHeight="1">
      <c r="A232" s="73"/>
      <c r="B232" s="73"/>
      <c r="C232" s="73"/>
      <c r="D232" s="73"/>
      <c r="E232" s="73"/>
      <c r="F232" s="73"/>
      <c r="G232" s="73"/>
      <c r="H232" s="73"/>
      <c r="I232" s="73"/>
      <c r="J232" s="73"/>
      <c r="K232" s="73"/>
      <c r="L232" s="73"/>
      <c r="M232" s="73"/>
      <c r="N232" s="73"/>
      <c r="O232" s="73"/>
      <c r="P232" s="73"/>
      <c r="Q232" s="73"/>
      <c r="R232" s="73"/>
      <c r="S232" s="73"/>
      <c r="T232" s="73"/>
      <c r="U232" s="73"/>
      <c r="V232" s="73"/>
      <c r="W232" s="73"/>
      <c r="X232" s="73"/>
      <c r="Y232" s="73"/>
      <c r="Z232" s="73"/>
      <c r="AA232" s="73"/>
    </row>
    <row r="233" spans="1:27" ht="15.75" customHeight="1">
      <c r="A233" s="73"/>
      <c r="B233" s="73"/>
      <c r="C233" s="73"/>
      <c r="D233" s="73"/>
      <c r="E233" s="73"/>
      <c r="F233" s="73"/>
      <c r="G233" s="73"/>
      <c r="H233" s="73"/>
      <c r="I233" s="73"/>
      <c r="J233" s="73"/>
      <c r="K233" s="73"/>
      <c r="L233" s="73"/>
      <c r="M233" s="73"/>
      <c r="N233" s="73"/>
      <c r="O233" s="73"/>
      <c r="P233" s="73"/>
      <c r="Q233" s="73"/>
      <c r="R233" s="73"/>
      <c r="S233" s="73"/>
      <c r="T233" s="73"/>
      <c r="U233" s="73"/>
      <c r="V233" s="73"/>
      <c r="W233" s="73"/>
      <c r="X233" s="73"/>
      <c r="Y233" s="73"/>
      <c r="Z233" s="73"/>
      <c r="AA233" s="73"/>
    </row>
    <row r="234" spans="1:27" ht="15.75" customHeight="1">
      <c r="A234" s="73"/>
      <c r="B234" s="73"/>
      <c r="C234" s="73"/>
      <c r="D234" s="73"/>
      <c r="E234" s="73"/>
      <c r="F234" s="73"/>
      <c r="G234" s="73"/>
      <c r="H234" s="73"/>
      <c r="I234" s="73"/>
      <c r="J234" s="73"/>
      <c r="K234" s="73"/>
      <c r="L234" s="73"/>
      <c r="M234" s="73"/>
      <c r="N234" s="73"/>
      <c r="O234" s="73"/>
      <c r="P234" s="73"/>
      <c r="Q234" s="73"/>
      <c r="R234" s="73"/>
      <c r="S234" s="73"/>
      <c r="T234" s="73"/>
      <c r="U234" s="73"/>
      <c r="V234" s="73"/>
      <c r="W234" s="73"/>
      <c r="X234" s="73"/>
      <c r="Y234" s="73"/>
      <c r="Z234" s="73"/>
      <c r="AA234" s="73"/>
    </row>
    <row r="235" spans="1:27" ht="15.75" customHeight="1">
      <c r="A235" s="73"/>
      <c r="B235" s="73"/>
      <c r="C235" s="73"/>
      <c r="D235" s="73"/>
      <c r="E235" s="73"/>
      <c r="F235" s="73"/>
      <c r="G235" s="73"/>
      <c r="H235" s="73"/>
      <c r="I235" s="73"/>
      <c r="J235" s="73"/>
      <c r="K235" s="73"/>
      <c r="L235" s="73"/>
      <c r="M235" s="73"/>
      <c r="N235" s="73"/>
      <c r="O235" s="73"/>
      <c r="P235" s="73"/>
      <c r="Q235" s="73"/>
      <c r="R235" s="73"/>
      <c r="S235" s="73"/>
      <c r="T235" s="73"/>
      <c r="U235" s="73"/>
      <c r="V235" s="73"/>
      <c r="W235" s="73"/>
      <c r="X235" s="73"/>
      <c r="Y235" s="73"/>
      <c r="Z235" s="73"/>
      <c r="AA235" s="73"/>
    </row>
    <row r="236" spans="1:27" ht="15.75" customHeight="1">
      <c r="A236" s="73"/>
      <c r="B236" s="73"/>
      <c r="C236" s="73"/>
      <c r="D236" s="73"/>
      <c r="E236" s="73"/>
      <c r="F236" s="73"/>
      <c r="G236" s="73"/>
      <c r="H236" s="73"/>
      <c r="I236" s="73"/>
      <c r="J236" s="73"/>
      <c r="K236" s="73"/>
      <c r="L236" s="73"/>
      <c r="M236" s="73"/>
      <c r="N236" s="73"/>
      <c r="O236" s="73"/>
      <c r="P236" s="73"/>
      <c r="Q236" s="73"/>
      <c r="R236" s="73"/>
      <c r="S236" s="73"/>
      <c r="T236" s="73"/>
      <c r="U236" s="73"/>
      <c r="V236" s="73"/>
      <c r="W236" s="73"/>
      <c r="X236" s="73"/>
      <c r="Y236" s="73"/>
      <c r="Z236" s="73"/>
      <c r="AA236" s="73"/>
    </row>
    <row r="237" spans="1:27" ht="15.75" customHeight="1">
      <c r="A237" s="73"/>
      <c r="B237" s="73"/>
      <c r="C237" s="73"/>
      <c r="D237" s="73"/>
      <c r="E237" s="73"/>
      <c r="F237" s="73"/>
      <c r="G237" s="73"/>
      <c r="H237" s="73"/>
      <c r="I237" s="73"/>
      <c r="J237" s="73"/>
      <c r="K237" s="73"/>
      <c r="L237" s="73"/>
      <c r="M237" s="73"/>
      <c r="N237" s="73"/>
      <c r="O237" s="73"/>
      <c r="P237" s="73"/>
      <c r="Q237" s="73"/>
      <c r="R237" s="73"/>
      <c r="S237" s="73"/>
      <c r="T237" s="73"/>
      <c r="U237" s="73"/>
      <c r="V237" s="73"/>
      <c r="W237" s="73"/>
      <c r="X237" s="73"/>
      <c r="Y237" s="73"/>
      <c r="Z237" s="73"/>
      <c r="AA237" s="73"/>
    </row>
    <row r="238" spans="1:27" ht="15.75" customHeight="1">
      <c r="A238" s="73"/>
      <c r="B238" s="73"/>
      <c r="C238" s="73"/>
      <c r="D238" s="73"/>
      <c r="E238" s="73"/>
      <c r="F238" s="73"/>
      <c r="G238" s="73"/>
      <c r="H238" s="73"/>
      <c r="I238" s="73"/>
      <c r="J238" s="73"/>
      <c r="K238" s="73"/>
      <c r="L238" s="73"/>
      <c r="M238" s="73"/>
      <c r="N238" s="73"/>
      <c r="O238" s="73"/>
      <c r="P238" s="73"/>
      <c r="Q238" s="73"/>
      <c r="R238" s="73"/>
      <c r="S238" s="73"/>
      <c r="T238" s="73"/>
      <c r="U238" s="73"/>
      <c r="V238" s="73"/>
      <c r="W238" s="73"/>
      <c r="X238" s="73"/>
      <c r="Y238" s="73"/>
      <c r="Z238" s="73"/>
      <c r="AA238" s="73"/>
    </row>
    <row r="239" spans="1:27" ht="15.75" customHeight="1">
      <c r="A239" s="73"/>
      <c r="B239" s="73"/>
      <c r="C239" s="73"/>
      <c r="D239" s="73"/>
      <c r="E239" s="73"/>
      <c r="F239" s="73"/>
      <c r="G239" s="73"/>
      <c r="H239" s="73"/>
      <c r="I239" s="73"/>
      <c r="J239" s="73"/>
      <c r="K239" s="73"/>
      <c r="L239" s="73"/>
      <c r="M239" s="73"/>
      <c r="N239" s="73"/>
      <c r="O239" s="73"/>
      <c r="P239" s="73"/>
      <c r="Q239" s="73"/>
      <c r="R239" s="73"/>
      <c r="S239" s="73"/>
      <c r="T239" s="73"/>
      <c r="U239" s="73"/>
      <c r="V239" s="73"/>
      <c r="W239" s="73"/>
      <c r="X239" s="73"/>
      <c r="Y239" s="73"/>
      <c r="Z239" s="73"/>
      <c r="AA239" s="73"/>
    </row>
    <row r="240" spans="1:27" ht="15.75" customHeight="1">
      <c r="A240" s="73"/>
      <c r="B240" s="73"/>
      <c r="C240" s="73"/>
      <c r="D240" s="73"/>
      <c r="E240" s="73"/>
      <c r="F240" s="73"/>
      <c r="G240" s="73"/>
      <c r="H240" s="73"/>
      <c r="I240" s="73"/>
      <c r="J240" s="73"/>
      <c r="K240" s="73"/>
      <c r="L240" s="73"/>
      <c r="M240" s="73"/>
      <c r="N240" s="73"/>
      <c r="O240" s="73"/>
      <c r="P240" s="73"/>
      <c r="Q240" s="73"/>
      <c r="R240" s="73"/>
      <c r="S240" s="73"/>
      <c r="T240" s="73"/>
      <c r="U240" s="73"/>
      <c r="V240" s="73"/>
      <c r="W240" s="73"/>
      <c r="X240" s="73"/>
      <c r="Y240" s="73"/>
      <c r="Z240" s="73"/>
      <c r="AA240" s="73"/>
    </row>
    <row r="241" spans="1:27" ht="15.75" customHeight="1">
      <c r="A241" s="73"/>
      <c r="B241" s="73"/>
      <c r="C241" s="73"/>
      <c r="D241" s="73"/>
      <c r="E241" s="73"/>
      <c r="F241" s="73"/>
      <c r="G241" s="73"/>
      <c r="H241" s="73"/>
      <c r="I241" s="73"/>
      <c r="J241" s="73"/>
      <c r="K241" s="73"/>
      <c r="L241" s="73"/>
      <c r="M241" s="73"/>
      <c r="N241" s="73"/>
      <c r="O241" s="73"/>
      <c r="P241" s="73"/>
      <c r="Q241" s="73"/>
      <c r="R241" s="73"/>
      <c r="S241" s="73"/>
      <c r="T241" s="73"/>
      <c r="U241" s="73"/>
      <c r="V241" s="73"/>
      <c r="W241" s="73"/>
      <c r="X241" s="73"/>
      <c r="Y241" s="73"/>
      <c r="Z241" s="73"/>
      <c r="AA241" s="73"/>
    </row>
    <row r="242" spans="1:27" ht="15.75" customHeight="1">
      <c r="A242" s="73"/>
      <c r="B242" s="73"/>
      <c r="C242" s="73"/>
      <c r="D242" s="73"/>
      <c r="E242" s="73"/>
      <c r="F242" s="73"/>
      <c r="G242" s="73"/>
      <c r="H242" s="73"/>
      <c r="I242" s="73"/>
      <c r="J242" s="73"/>
      <c r="K242" s="73"/>
      <c r="L242" s="73"/>
      <c r="M242" s="73"/>
      <c r="N242" s="73"/>
      <c r="O242" s="73"/>
      <c r="P242" s="73"/>
      <c r="Q242" s="73"/>
      <c r="R242" s="73"/>
      <c r="S242" s="73"/>
      <c r="T242" s="73"/>
      <c r="U242" s="73"/>
      <c r="V242" s="73"/>
      <c r="W242" s="73"/>
      <c r="X242" s="73"/>
      <c r="Y242" s="73"/>
      <c r="Z242" s="73"/>
      <c r="AA242" s="73"/>
    </row>
    <row r="243" spans="1:27" ht="15.75" customHeight="1">
      <c r="A243" s="73"/>
      <c r="B243" s="73"/>
      <c r="C243" s="73"/>
      <c r="D243" s="73"/>
      <c r="E243" s="73"/>
      <c r="F243" s="73"/>
      <c r="G243" s="73"/>
      <c r="H243" s="73"/>
      <c r="I243" s="73"/>
      <c r="J243" s="73"/>
      <c r="K243" s="73"/>
      <c r="L243" s="73"/>
      <c r="M243" s="73"/>
      <c r="N243" s="73"/>
      <c r="O243" s="73"/>
      <c r="P243" s="73"/>
      <c r="Q243" s="73"/>
      <c r="R243" s="73"/>
      <c r="S243" s="73"/>
      <c r="T243" s="73"/>
      <c r="U243" s="73"/>
      <c r="V243" s="73"/>
      <c r="W243" s="73"/>
      <c r="X243" s="73"/>
      <c r="Y243" s="73"/>
      <c r="Z243" s="73"/>
      <c r="AA243" s="73"/>
    </row>
    <row r="244" spans="1:27" ht="15.75" customHeight="1">
      <c r="A244" s="73"/>
      <c r="B244" s="73"/>
      <c r="C244" s="73"/>
      <c r="D244" s="73"/>
      <c r="E244" s="73"/>
      <c r="F244" s="73"/>
      <c r="G244" s="73"/>
      <c r="H244" s="73"/>
      <c r="I244" s="73"/>
      <c r="J244" s="73"/>
      <c r="K244" s="73"/>
      <c r="L244" s="73"/>
      <c r="M244" s="73"/>
      <c r="N244" s="73"/>
      <c r="O244" s="73"/>
      <c r="P244" s="73"/>
      <c r="Q244" s="73"/>
      <c r="R244" s="73"/>
      <c r="S244" s="73"/>
      <c r="T244" s="73"/>
      <c r="U244" s="73"/>
      <c r="V244" s="73"/>
      <c r="W244" s="73"/>
      <c r="X244" s="73"/>
      <c r="Y244" s="73"/>
      <c r="Z244" s="73"/>
      <c r="AA244" s="73"/>
    </row>
    <row r="245" spans="1:27" ht="15.75" customHeight="1">
      <c r="A245" s="73"/>
      <c r="B245" s="73"/>
      <c r="C245" s="73"/>
      <c r="D245" s="73"/>
      <c r="E245" s="73"/>
      <c r="F245" s="73"/>
      <c r="G245" s="73"/>
      <c r="H245" s="73"/>
      <c r="I245" s="73"/>
      <c r="J245" s="73"/>
      <c r="K245" s="73"/>
      <c r="L245" s="73"/>
      <c r="M245" s="73"/>
      <c r="N245" s="73"/>
      <c r="O245" s="73"/>
      <c r="P245" s="73"/>
      <c r="Q245" s="73"/>
      <c r="R245" s="73"/>
      <c r="S245" s="73"/>
      <c r="T245" s="73"/>
      <c r="U245" s="73"/>
      <c r="V245" s="73"/>
      <c r="W245" s="73"/>
      <c r="X245" s="73"/>
      <c r="Y245" s="73"/>
      <c r="Z245" s="73"/>
      <c r="AA245" s="73"/>
    </row>
    <row r="246" spans="1:27" ht="15.75" customHeight="1">
      <c r="A246" s="73"/>
      <c r="B246" s="73"/>
      <c r="C246" s="73"/>
      <c r="D246" s="73"/>
      <c r="E246" s="73"/>
      <c r="F246" s="73"/>
      <c r="G246" s="73"/>
      <c r="H246" s="73"/>
      <c r="I246" s="73"/>
      <c r="J246" s="73"/>
      <c r="K246" s="73"/>
      <c r="L246" s="73"/>
      <c r="M246" s="73"/>
      <c r="N246" s="73"/>
      <c r="O246" s="73"/>
      <c r="P246" s="73"/>
      <c r="Q246" s="73"/>
      <c r="R246" s="73"/>
      <c r="S246" s="73"/>
      <c r="T246" s="73"/>
      <c r="U246" s="73"/>
      <c r="V246" s="73"/>
      <c r="W246" s="73"/>
      <c r="X246" s="73"/>
      <c r="Y246" s="73"/>
      <c r="Z246" s="73"/>
      <c r="AA246" s="73"/>
    </row>
    <row r="247" spans="1:27" ht="15.75" customHeight="1">
      <c r="A247" s="73"/>
      <c r="B247" s="73"/>
      <c r="C247" s="73"/>
      <c r="D247" s="73"/>
      <c r="E247" s="73"/>
      <c r="F247" s="73"/>
      <c r="G247" s="73"/>
      <c r="H247" s="73"/>
      <c r="I247" s="73"/>
      <c r="J247" s="73"/>
      <c r="K247" s="73"/>
      <c r="L247" s="73"/>
      <c r="M247" s="73"/>
      <c r="N247" s="73"/>
      <c r="O247" s="73"/>
      <c r="P247" s="73"/>
      <c r="Q247" s="73"/>
      <c r="R247" s="73"/>
      <c r="S247" s="73"/>
      <c r="T247" s="73"/>
      <c r="U247" s="73"/>
      <c r="V247" s="73"/>
      <c r="W247" s="73"/>
      <c r="X247" s="73"/>
      <c r="Y247" s="73"/>
      <c r="Z247" s="73"/>
      <c r="AA247" s="73"/>
    </row>
    <row r="248" spans="1:27" ht="15.75" customHeight="1">
      <c r="A248" s="73"/>
      <c r="B248" s="73"/>
      <c r="C248" s="73"/>
      <c r="D248" s="73"/>
      <c r="E248" s="73"/>
      <c r="F248" s="73"/>
      <c r="G248" s="73"/>
      <c r="H248" s="73"/>
      <c r="I248" s="73"/>
      <c r="J248" s="73"/>
      <c r="K248" s="73"/>
      <c r="L248" s="73"/>
      <c r="M248" s="73"/>
      <c r="N248" s="73"/>
      <c r="O248" s="73"/>
      <c r="P248" s="73"/>
      <c r="Q248" s="73"/>
      <c r="R248" s="73"/>
      <c r="S248" s="73"/>
      <c r="T248" s="73"/>
      <c r="U248" s="73"/>
      <c r="V248" s="73"/>
      <c r="W248" s="73"/>
      <c r="X248" s="73"/>
      <c r="Y248" s="73"/>
      <c r="Z248" s="73"/>
      <c r="AA248" s="73"/>
    </row>
    <row r="249" spans="1:27" ht="15.75" customHeight="1">
      <c r="A249" s="73"/>
      <c r="B249" s="73"/>
      <c r="C249" s="73"/>
      <c r="D249" s="73"/>
      <c r="E249" s="73"/>
      <c r="F249" s="73"/>
      <c r="G249" s="73"/>
      <c r="H249" s="73"/>
      <c r="I249" s="73"/>
      <c r="J249" s="73"/>
      <c r="K249" s="73"/>
      <c r="L249" s="73"/>
      <c r="M249" s="73"/>
      <c r="N249" s="73"/>
      <c r="O249" s="73"/>
      <c r="P249" s="73"/>
      <c r="Q249" s="73"/>
      <c r="R249" s="73"/>
      <c r="S249" s="73"/>
      <c r="T249" s="73"/>
      <c r="U249" s="73"/>
      <c r="V249" s="73"/>
      <c r="W249" s="73"/>
      <c r="X249" s="73"/>
      <c r="Y249" s="73"/>
      <c r="Z249" s="73"/>
      <c r="AA249" s="73"/>
    </row>
    <row r="250" spans="1:27" ht="15.75" customHeight="1"/>
    <row r="251" spans="1:27" ht="15.75" customHeight="1"/>
    <row r="252" spans="1:27" ht="15.75" customHeight="1"/>
    <row r="253" spans="1:27" ht="15.75" customHeight="1"/>
    <row r="254" spans="1:27" ht="15.75" customHeight="1"/>
    <row r="255" spans="1:27" ht="15.75" customHeight="1"/>
    <row r="256" spans="1:27"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A2"/>
    <mergeCell ref="B1:S2"/>
    <mergeCell ref="C4:C5"/>
    <mergeCell ref="E4:P4"/>
  </mergeCells>
  <hyperlinks>
    <hyperlink ref="B1" location="Livestock!A1" display="Use this sheet to estimate average head of livestock on the farm in each category across the year by treating the first of each month as a &quot;snapshot&quot; of the number of animals._x000a_Column D will calculate the average across the year for you. These figures can be used to complete the Livestock sheet._x000a_Column C can be edited to give a more accurate average liveweight across the year (can be dependent on breed, age of slaughter etc.)."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46382F"/>
  </sheetPr>
  <dimension ref="A1:C1000"/>
  <sheetViews>
    <sheetView workbookViewId="0">
      <pane ySplit="3" topLeftCell="A4" activePane="bottomLeft" state="frozen"/>
      <selection pane="bottomLeft" activeCell="B5" sqref="B5"/>
    </sheetView>
  </sheetViews>
  <sheetFormatPr defaultColWidth="14.42578125" defaultRowHeight="15" customHeight="1"/>
  <cols>
    <col min="1" max="1" width="13.7109375" customWidth="1"/>
    <col min="2" max="2" width="31.42578125" customWidth="1"/>
    <col min="3" max="3" width="164.28515625" customWidth="1"/>
  </cols>
  <sheetData>
    <row r="1" spans="1:3" ht="36" customHeight="1">
      <c r="A1" s="1265" t="s">
        <v>1199</v>
      </c>
      <c r="B1" s="1211"/>
      <c r="C1" s="1212"/>
    </row>
    <row r="2" spans="1:3" ht="26.25" customHeight="1">
      <c r="A2" s="881"/>
      <c r="B2" s="882"/>
      <c r="C2" s="883"/>
    </row>
    <row r="3" spans="1:3" ht="21.75" customHeight="1">
      <c r="A3" s="884" t="s">
        <v>1200</v>
      </c>
      <c r="B3" s="885" t="s">
        <v>1201</v>
      </c>
      <c r="C3" s="886" t="s">
        <v>1202</v>
      </c>
    </row>
    <row r="4" spans="1:3" ht="39">
      <c r="A4" s="444">
        <v>1</v>
      </c>
      <c r="B4" s="887" t="s">
        <v>1203</v>
      </c>
      <c r="C4" s="464" t="s">
        <v>1204</v>
      </c>
    </row>
    <row r="5" spans="1:3" ht="18.75">
      <c r="A5" s="888"/>
      <c r="B5" s="677"/>
      <c r="C5" s="677"/>
    </row>
    <row r="6" spans="1:3" ht="58.5">
      <c r="A6" s="444" t="s">
        <v>1205</v>
      </c>
      <c r="B6" s="887" t="s">
        <v>1203</v>
      </c>
      <c r="C6" s="464" t="s">
        <v>1206</v>
      </c>
    </row>
    <row r="7" spans="1:3" ht="18.75">
      <c r="A7" s="888"/>
      <c r="B7" s="677"/>
      <c r="C7" s="677"/>
    </row>
    <row r="8" spans="1:3" ht="19.5">
      <c r="A8" s="444">
        <v>2</v>
      </c>
      <c r="B8" s="887" t="s">
        <v>1207</v>
      </c>
      <c r="C8" s="464" t="s">
        <v>1208</v>
      </c>
    </row>
    <row r="9" spans="1:3" ht="18.75">
      <c r="A9" s="888"/>
      <c r="B9" s="677"/>
      <c r="C9" s="677"/>
    </row>
    <row r="10" spans="1:3" ht="19.5">
      <c r="A10" s="444" t="s">
        <v>1209</v>
      </c>
      <c r="B10" s="887" t="s">
        <v>1210</v>
      </c>
      <c r="C10" s="889" t="s">
        <v>1211</v>
      </c>
    </row>
    <row r="11" spans="1:3" ht="18.75">
      <c r="A11" s="888"/>
      <c r="B11" s="677"/>
      <c r="C11" s="677"/>
    </row>
    <row r="12" spans="1:3" ht="39">
      <c r="A12" s="444">
        <v>3</v>
      </c>
      <c r="B12" s="887" t="s">
        <v>1212</v>
      </c>
      <c r="C12" s="889" t="s">
        <v>1213</v>
      </c>
    </row>
    <row r="13" spans="1:3" ht="18.75">
      <c r="A13" s="888"/>
      <c r="B13" s="677"/>
      <c r="C13" s="677"/>
    </row>
    <row r="14" spans="1:3" ht="39">
      <c r="A14" s="444">
        <v>4</v>
      </c>
      <c r="B14" s="887" t="s">
        <v>1214</v>
      </c>
      <c r="C14" s="889" t="s">
        <v>1215</v>
      </c>
    </row>
    <row r="15" spans="1:3" ht="18.75">
      <c r="A15" s="888"/>
      <c r="B15" s="677"/>
      <c r="C15" s="677"/>
    </row>
    <row r="16" spans="1:3" ht="39">
      <c r="A16" s="444" t="s">
        <v>1216</v>
      </c>
      <c r="B16" s="887" t="s">
        <v>1214</v>
      </c>
      <c r="C16" s="889" t="s">
        <v>1217</v>
      </c>
    </row>
    <row r="17" spans="1:3" ht="18.75">
      <c r="A17" s="888"/>
      <c r="B17" s="677"/>
      <c r="C17" s="677"/>
    </row>
    <row r="18" spans="1:3" ht="58.5">
      <c r="A18" s="444">
        <v>5</v>
      </c>
      <c r="B18" s="887" t="s">
        <v>1218</v>
      </c>
      <c r="C18" s="889" t="s">
        <v>1219</v>
      </c>
    </row>
    <row r="19" spans="1:3" ht="18.75">
      <c r="A19" s="888"/>
      <c r="B19" s="677"/>
      <c r="C19" s="677"/>
    </row>
    <row r="20" spans="1:3" ht="39">
      <c r="A20" s="444">
        <v>6</v>
      </c>
      <c r="B20" s="887" t="s">
        <v>1220</v>
      </c>
      <c r="C20" s="890" t="s">
        <v>1221</v>
      </c>
    </row>
    <row r="21" spans="1:3" ht="18.75">
      <c r="A21" s="888"/>
      <c r="B21" s="677"/>
      <c r="C21" s="677"/>
    </row>
    <row r="22" spans="1:3" ht="19.5">
      <c r="A22" s="444">
        <v>7</v>
      </c>
      <c r="B22" s="887" t="s">
        <v>1222</v>
      </c>
      <c r="C22" s="464" t="s">
        <v>1223</v>
      </c>
    </row>
    <row r="23" spans="1:3" ht="18.75">
      <c r="A23" s="888"/>
      <c r="B23" s="677"/>
      <c r="C23" s="677"/>
    </row>
    <row r="24" spans="1:3" ht="39">
      <c r="A24" s="444">
        <v>8</v>
      </c>
      <c r="B24" s="887" t="s">
        <v>1224</v>
      </c>
      <c r="C24" s="889" t="s">
        <v>1225</v>
      </c>
    </row>
    <row r="25" spans="1:3" ht="18.75">
      <c r="A25" s="888"/>
      <c r="B25" s="677"/>
      <c r="C25" s="677"/>
    </row>
    <row r="26" spans="1:3" ht="19.5">
      <c r="A26" s="444">
        <v>9</v>
      </c>
      <c r="B26" s="644" t="s">
        <v>1226</v>
      </c>
      <c r="C26" s="464"/>
    </row>
    <row r="27" spans="1:3" ht="18.75">
      <c r="A27" s="888"/>
      <c r="B27" s="677"/>
      <c r="C27" s="677"/>
    </row>
    <row r="28" spans="1:3" ht="39">
      <c r="A28" s="444">
        <v>10</v>
      </c>
      <c r="B28" s="887" t="s">
        <v>1227</v>
      </c>
      <c r="C28" s="889" t="s">
        <v>1228</v>
      </c>
    </row>
    <row r="29" spans="1:3" ht="18.75">
      <c r="A29" s="888"/>
      <c r="B29" s="677"/>
      <c r="C29" s="677"/>
    </row>
    <row r="30" spans="1:3" ht="19.5">
      <c r="A30" s="444">
        <v>11</v>
      </c>
      <c r="B30" s="887" t="s">
        <v>1229</v>
      </c>
      <c r="C30" s="464" t="s">
        <v>1230</v>
      </c>
    </row>
    <row r="31" spans="1:3" ht="18.75">
      <c r="A31" s="888"/>
      <c r="B31" s="677"/>
      <c r="C31" s="677"/>
    </row>
    <row r="32" spans="1:3" ht="58.5">
      <c r="A32" s="444">
        <v>12</v>
      </c>
      <c r="B32" s="887" t="s">
        <v>1231</v>
      </c>
      <c r="C32" s="464" t="s">
        <v>1232</v>
      </c>
    </row>
    <row r="33" spans="1:3" ht="18.75">
      <c r="A33" s="888"/>
      <c r="B33" s="677"/>
      <c r="C33" s="677"/>
    </row>
    <row r="34" spans="1:3" ht="19.5">
      <c r="A34" s="444">
        <v>13</v>
      </c>
      <c r="B34" s="887" t="s">
        <v>1233</v>
      </c>
      <c r="C34" s="464" t="s">
        <v>1234</v>
      </c>
    </row>
    <row r="35" spans="1:3" ht="18.75">
      <c r="A35" s="888"/>
      <c r="B35" s="677"/>
      <c r="C35" s="677"/>
    </row>
    <row r="36" spans="1:3" ht="39">
      <c r="A36" s="444">
        <v>14</v>
      </c>
      <c r="B36" s="887" t="s">
        <v>1235</v>
      </c>
      <c r="C36" s="889" t="s">
        <v>1236</v>
      </c>
    </row>
    <row r="37" spans="1:3" ht="18.75">
      <c r="A37" s="888"/>
      <c r="B37" s="677"/>
      <c r="C37" s="677"/>
    </row>
    <row r="38" spans="1:3" ht="19.5">
      <c r="A38" s="444">
        <v>15</v>
      </c>
      <c r="B38" s="887" t="s">
        <v>1237</v>
      </c>
      <c r="C38" s="464" t="s">
        <v>1238</v>
      </c>
    </row>
    <row r="39" spans="1:3" ht="18.75">
      <c r="A39" s="888"/>
      <c r="B39" s="677"/>
      <c r="C39" s="677"/>
    </row>
    <row r="40" spans="1:3" ht="39">
      <c r="A40" s="444">
        <v>16</v>
      </c>
      <c r="B40" s="887" t="s">
        <v>1239</v>
      </c>
      <c r="C40" s="889" t="s">
        <v>1240</v>
      </c>
    </row>
    <row r="41" spans="1:3" ht="18.75">
      <c r="A41" s="888"/>
      <c r="B41" s="677"/>
      <c r="C41" s="677"/>
    </row>
    <row r="42" spans="1:3" ht="78">
      <c r="A42" s="444">
        <v>17</v>
      </c>
      <c r="B42" s="887" t="s">
        <v>1241</v>
      </c>
      <c r="C42" s="889" t="s">
        <v>1242</v>
      </c>
    </row>
    <row r="43" spans="1:3" ht="18.75">
      <c r="A43" s="888"/>
      <c r="B43" s="677"/>
      <c r="C43" s="677"/>
    </row>
    <row r="44" spans="1:3" ht="19.5">
      <c r="A44" s="444">
        <v>18</v>
      </c>
      <c r="B44" s="887" t="s">
        <v>1243</v>
      </c>
      <c r="C44" s="889" t="s">
        <v>1244</v>
      </c>
    </row>
    <row r="45" spans="1:3" ht="18.75">
      <c r="A45" s="888"/>
      <c r="B45" s="677"/>
      <c r="C45" s="677"/>
    </row>
    <row r="46" spans="1:3" ht="19.5">
      <c r="A46" s="444">
        <v>19</v>
      </c>
      <c r="B46" s="644" t="s">
        <v>1226</v>
      </c>
      <c r="C46" s="464"/>
    </row>
    <row r="47" spans="1:3" ht="18.75">
      <c r="A47" s="888"/>
      <c r="B47" s="677"/>
      <c r="C47" s="677"/>
    </row>
    <row r="48" spans="1:3" ht="19.5">
      <c r="A48" s="444">
        <v>20</v>
      </c>
      <c r="B48" s="887" t="s">
        <v>1245</v>
      </c>
      <c r="C48" s="464" t="s">
        <v>1246</v>
      </c>
    </row>
    <row r="49" spans="1:3" ht="18.75">
      <c r="A49" s="888"/>
      <c r="B49" s="677"/>
      <c r="C49" s="677"/>
    </row>
    <row r="50" spans="1:3" ht="19.5">
      <c r="A50" s="444">
        <v>21</v>
      </c>
      <c r="B50" s="887" t="s">
        <v>1247</v>
      </c>
      <c r="C50" s="464" t="s">
        <v>1248</v>
      </c>
    </row>
    <row r="51" spans="1:3" ht="18.75">
      <c r="A51" s="888"/>
      <c r="B51" s="677"/>
      <c r="C51" s="677"/>
    </row>
    <row r="52" spans="1:3" ht="39">
      <c r="A52" s="444">
        <v>22</v>
      </c>
      <c r="B52" s="887" t="s">
        <v>1249</v>
      </c>
      <c r="C52" s="889" t="s">
        <v>1250</v>
      </c>
    </row>
    <row r="53" spans="1:3" ht="18.75">
      <c r="A53" s="888"/>
      <c r="B53" s="677"/>
      <c r="C53" s="677"/>
    </row>
    <row r="54" spans="1:3" ht="39">
      <c r="A54" s="444">
        <v>23</v>
      </c>
      <c r="B54" s="887" t="s">
        <v>1251</v>
      </c>
      <c r="C54" s="889" t="s">
        <v>1252</v>
      </c>
    </row>
    <row r="55" spans="1:3" ht="18.75">
      <c r="A55" s="888"/>
      <c r="B55" s="677"/>
      <c r="C55" s="677"/>
    </row>
    <row r="56" spans="1:3" ht="39">
      <c r="A56" s="444">
        <v>24</v>
      </c>
      <c r="B56" s="887" t="s">
        <v>1253</v>
      </c>
      <c r="C56" s="464" t="s">
        <v>1254</v>
      </c>
    </row>
    <row r="57" spans="1:3" ht="18.75">
      <c r="A57" s="888"/>
      <c r="B57" s="677"/>
      <c r="C57" s="677"/>
    </row>
    <row r="58" spans="1:3" ht="19.5">
      <c r="A58" s="444">
        <v>25</v>
      </c>
      <c r="B58" s="887" t="s">
        <v>1255</v>
      </c>
      <c r="C58" s="464" t="s">
        <v>1256</v>
      </c>
    </row>
    <row r="59" spans="1:3" ht="18.75">
      <c r="A59" s="888"/>
      <c r="B59" s="677"/>
      <c r="C59" s="677"/>
    </row>
    <row r="60" spans="1:3" ht="39">
      <c r="A60" s="444">
        <v>26</v>
      </c>
      <c r="B60" s="887" t="s">
        <v>1257</v>
      </c>
      <c r="C60" s="464" t="s">
        <v>1258</v>
      </c>
    </row>
    <row r="61" spans="1:3" ht="18.75">
      <c r="A61" s="888"/>
      <c r="B61" s="677"/>
      <c r="C61" s="677"/>
    </row>
    <row r="62" spans="1:3" ht="39">
      <c r="A62" s="444">
        <v>27</v>
      </c>
      <c r="B62" s="887" t="s">
        <v>1259</v>
      </c>
      <c r="C62" s="889" t="s">
        <v>1260</v>
      </c>
    </row>
    <row r="63" spans="1:3" ht="18.75">
      <c r="A63" s="888"/>
      <c r="B63" s="677"/>
      <c r="C63" s="677"/>
    </row>
    <row r="64" spans="1:3" ht="39">
      <c r="A64" s="444">
        <v>28</v>
      </c>
      <c r="B64" s="887" t="s">
        <v>1261</v>
      </c>
      <c r="C64" s="464" t="s">
        <v>1262</v>
      </c>
    </row>
    <row r="65" spans="1:3" ht="18.75">
      <c r="A65" s="888"/>
      <c r="B65" s="677"/>
      <c r="C65" s="677"/>
    </row>
    <row r="66" spans="1:3" ht="39">
      <c r="A66" s="444">
        <v>29</v>
      </c>
      <c r="B66" s="887" t="s">
        <v>1263</v>
      </c>
      <c r="C66" s="889" t="s">
        <v>1264</v>
      </c>
    </row>
    <row r="67" spans="1:3" ht="18.75">
      <c r="A67" s="888"/>
      <c r="B67" s="677"/>
      <c r="C67" s="677"/>
    </row>
    <row r="68" spans="1:3" ht="19.5">
      <c r="A68" s="444">
        <v>30</v>
      </c>
      <c r="B68" s="887" t="s">
        <v>1265</v>
      </c>
      <c r="C68" s="464" t="s">
        <v>1266</v>
      </c>
    </row>
    <row r="69" spans="1:3" ht="18.75">
      <c r="A69" s="888"/>
      <c r="B69" s="677"/>
      <c r="C69" s="677"/>
    </row>
    <row r="70" spans="1:3" ht="39">
      <c r="A70" s="444">
        <v>31</v>
      </c>
      <c r="B70" s="887" t="s">
        <v>1267</v>
      </c>
      <c r="C70" s="891" t="s">
        <v>1268</v>
      </c>
    </row>
    <row r="71" spans="1:3" ht="18.75">
      <c r="A71" s="888"/>
      <c r="B71" s="677"/>
      <c r="C71" s="677"/>
    </row>
    <row r="72" spans="1:3" ht="39">
      <c r="A72" s="444">
        <v>32</v>
      </c>
      <c r="B72" s="887" t="s">
        <v>1269</v>
      </c>
      <c r="C72" s="464" t="s">
        <v>1270</v>
      </c>
    </row>
    <row r="73" spans="1:3" ht="18.75">
      <c r="A73" s="888"/>
      <c r="B73" s="677"/>
      <c r="C73" s="677"/>
    </row>
    <row r="74" spans="1:3" ht="19.5">
      <c r="A74" s="444">
        <v>33</v>
      </c>
      <c r="B74" s="887" t="s">
        <v>1271</v>
      </c>
      <c r="C74" s="464" t="s">
        <v>1272</v>
      </c>
    </row>
    <row r="75" spans="1:3" ht="18.75">
      <c r="A75" s="888"/>
      <c r="B75" s="677"/>
      <c r="C75" s="677"/>
    </row>
    <row r="76" spans="1:3" ht="19.5">
      <c r="A76" s="444">
        <v>34</v>
      </c>
      <c r="B76" s="887" t="s">
        <v>1273</v>
      </c>
      <c r="C76" s="464" t="s">
        <v>1274</v>
      </c>
    </row>
    <row r="77" spans="1:3" ht="18.75">
      <c r="A77" s="888"/>
      <c r="B77" s="677"/>
      <c r="C77" s="677"/>
    </row>
    <row r="78" spans="1:3" ht="39">
      <c r="A78" s="444">
        <v>35</v>
      </c>
      <c r="B78" s="892" t="s">
        <v>1275</v>
      </c>
      <c r="C78" s="889" t="s">
        <v>1276</v>
      </c>
    </row>
    <row r="79" spans="1:3" ht="18.75">
      <c r="A79" s="888"/>
      <c r="B79" s="677"/>
      <c r="C79" s="677"/>
    </row>
    <row r="80" spans="1:3" ht="19.5">
      <c r="A80" s="444">
        <v>36</v>
      </c>
      <c r="B80" s="887" t="s">
        <v>1277</v>
      </c>
      <c r="C80" s="893" t="s">
        <v>1278</v>
      </c>
    </row>
    <row r="81" spans="1:3" ht="18.75">
      <c r="A81" s="888"/>
      <c r="B81" s="677"/>
      <c r="C81" s="677"/>
    </row>
    <row r="82" spans="1:3" ht="58.5">
      <c r="A82" s="444">
        <v>37</v>
      </c>
      <c r="B82" s="887" t="s">
        <v>1279</v>
      </c>
      <c r="C82" s="889" t="s">
        <v>1280</v>
      </c>
    </row>
    <row r="83" spans="1:3" ht="18.75">
      <c r="A83" s="888"/>
      <c r="B83" s="677"/>
      <c r="C83" s="677"/>
    </row>
    <row r="84" spans="1:3" ht="19.5">
      <c r="A84" s="444">
        <v>38</v>
      </c>
      <c r="B84" s="887" t="s">
        <v>1281</v>
      </c>
      <c r="C84" s="464" t="s">
        <v>1282</v>
      </c>
    </row>
    <row r="85" spans="1:3" ht="18.75">
      <c r="A85" s="888"/>
      <c r="B85" s="677"/>
      <c r="C85" s="677"/>
    </row>
    <row r="86" spans="1:3" ht="19.5">
      <c r="A86" s="444">
        <v>39</v>
      </c>
      <c r="B86" s="887" t="s">
        <v>1283</v>
      </c>
      <c r="C86" s="464" t="s">
        <v>1284</v>
      </c>
    </row>
    <row r="87" spans="1:3" ht="18.75">
      <c r="A87" s="888"/>
      <c r="B87" s="677"/>
      <c r="C87" s="677"/>
    </row>
    <row r="88" spans="1:3" ht="58.5">
      <c r="A88" s="444">
        <v>40</v>
      </c>
      <c r="B88" s="887" t="s">
        <v>1285</v>
      </c>
      <c r="C88" s="889" t="s">
        <v>1286</v>
      </c>
    </row>
    <row r="89" spans="1:3" ht="18.75">
      <c r="A89" s="888"/>
      <c r="B89" s="677"/>
      <c r="C89" s="677"/>
    </row>
    <row r="90" spans="1:3" ht="39">
      <c r="A90" s="444">
        <v>41</v>
      </c>
      <c r="B90" s="887" t="s">
        <v>1287</v>
      </c>
      <c r="C90" s="889" t="s">
        <v>1288</v>
      </c>
    </row>
    <row r="91" spans="1:3" ht="18.75">
      <c r="A91" s="888"/>
      <c r="B91" s="677"/>
      <c r="C91" s="677"/>
    </row>
    <row r="92" spans="1:3" ht="19.5">
      <c r="A92" s="444">
        <v>42</v>
      </c>
      <c r="B92" s="887" t="s">
        <v>1289</v>
      </c>
      <c r="C92" s="464" t="s">
        <v>1290</v>
      </c>
    </row>
    <row r="93" spans="1:3" ht="18.75">
      <c r="A93" s="888"/>
      <c r="B93" s="677"/>
      <c r="C93" s="677"/>
    </row>
    <row r="94" spans="1:3" ht="39">
      <c r="A94" s="444">
        <v>43</v>
      </c>
      <c r="B94" s="887" t="s">
        <v>1291</v>
      </c>
      <c r="C94" s="464" t="s">
        <v>1292</v>
      </c>
    </row>
    <row r="95" spans="1:3" ht="18.75">
      <c r="A95" s="888"/>
      <c r="B95" s="677"/>
      <c r="C95" s="677"/>
    </row>
    <row r="96" spans="1:3" ht="39">
      <c r="A96" s="444">
        <v>44</v>
      </c>
      <c r="B96" s="887" t="s">
        <v>1293</v>
      </c>
      <c r="C96" s="890" t="s">
        <v>1294</v>
      </c>
    </row>
    <row r="97" spans="1:3" ht="18.75">
      <c r="A97" s="888"/>
      <c r="B97" s="677"/>
      <c r="C97" s="677"/>
    </row>
    <row r="98" spans="1:3" ht="19.5">
      <c r="A98" s="444">
        <v>45</v>
      </c>
      <c r="B98" s="887" t="s">
        <v>1295</v>
      </c>
      <c r="C98" s="889" t="s">
        <v>1296</v>
      </c>
    </row>
    <row r="99" spans="1:3" ht="18.75">
      <c r="A99" s="888"/>
      <c r="B99" s="677"/>
      <c r="C99" s="677"/>
    </row>
    <row r="100" spans="1:3" ht="19.5">
      <c r="A100" s="444">
        <v>46</v>
      </c>
      <c r="B100" s="887" t="s">
        <v>1297</v>
      </c>
      <c r="C100" s="464" t="s">
        <v>1298</v>
      </c>
    </row>
    <row r="101" spans="1:3" ht="18.75">
      <c r="A101" s="888"/>
      <c r="B101" s="677"/>
      <c r="C101" s="677"/>
    </row>
    <row r="102" spans="1:3" ht="19.5">
      <c r="A102" s="444">
        <v>47</v>
      </c>
      <c r="B102" s="887" t="s">
        <v>1299</v>
      </c>
      <c r="C102" s="464" t="s">
        <v>1300</v>
      </c>
    </row>
    <row r="103" spans="1:3" ht="18.75">
      <c r="A103" s="888"/>
      <c r="B103" s="677"/>
      <c r="C103" s="677"/>
    </row>
    <row r="104" spans="1:3" ht="58.5">
      <c r="A104" s="444">
        <v>48</v>
      </c>
      <c r="B104" s="887" t="s">
        <v>1301</v>
      </c>
      <c r="C104" s="889" t="s">
        <v>1302</v>
      </c>
    </row>
    <row r="105" spans="1:3" ht="18.75">
      <c r="A105" s="888"/>
      <c r="B105" s="677"/>
      <c r="C105" s="677"/>
    </row>
    <row r="106" spans="1:3" ht="39">
      <c r="A106" s="444">
        <v>49</v>
      </c>
      <c r="B106" s="887" t="s">
        <v>1303</v>
      </c>
      <c r="C106" s="889" t="s">
        <v>1304</v>
      </c>
    </row>
    <row r="107" spans="1:3" ht="18.75">
      <c r="A107" s="888"/>
      <c r="B107" s="677"/>
      <c r="C107" s="677"/>
    </row>
    <row r="108" spans="1:3" ht="19.5">
      <c r="A108" s="444">
        <v>50</v>
      </c>
      <c r="B108" s="887" t="s">
        <v>1305</v>
      </c>
      <c r="C108" s="889" t="s">
        <v>1306</v>
      </c>
    </row>
    <row r="109" spans="1:3" ht="18.75">
      <c r="A109" s="888"/>
      <c r="B109" s="677"/>
      <c r="C109" s="677"/>
    </row>
    <row r="110" spans="1:3" ht="39">
      <c r="A110" s="444">
        <v>51</v>
      </c>
      <c r="B110" s="887" t="s">
        <v>1307</v>
      </c>
      <c r="C110" s="464" t="s">
        <v>1308</v>
      </c>
    </row>
    <row r="111" spans="1:3" ht="18.75">
      <c r="A111" s="888"/>
      <c r="B111" s="677"/>
      <c r="C111" s="677"/>
    </row>
    <row r="112" spans="1:3" ht="39">
      <c r="A112" s="444">
        <v>52</v>
      </c>
      <c r="B112" s="887" t="s">
        <v>1309</v>
      </c>
      <c r="C112" s="464" t="s">
        <v>1310</v>
      </c>
    </row>
    <row r="113" spans="1:3" ht="18.75">
      <c r="A113" s="888"/>
      <c r="B113" s="677"/>
      <c r="C113" s="677"/>
    </row>
    <row r="114" spans="1:3" ht="58.5">
      <c r="A114" s="444">
        <v>53</v>
      </c>
      <c r="B114" s="887" t="s">
        <v>1311</v>
      </c>
      <c r="C114" s="889" t="s">
        <v>1312</v>
      </c>
    </row>
    <row r="115" spans="1:3" ht="18.75">
      <c r="A115" s="888"/>
      <c r="B115" s="677"/>
      <c r="C115" s="677"/>
    </row>
    <row r="116" spans="1:3" ht="39">
      <c r="A116" s="444">
        <v>54</v>
      </c>
      <c r="B116" s="887" t="s">
        <v>1313</v>
      </c>
      <c r="C116" s="889" t="s">
        <v>1314</v>
      </c>
    </row>
    <row r="117" spans="1:3" ht="18.75">
      <c r="A117" s="888"/>
      <c r="B117" s="677"/>
      <c r="C117" s="677"/>
    </row>
    <row r="118" spans="1:3" ht="39">
      <c r="A118" s="444">
        <v>55</v>
      </c>
      <c r="B118" s="887" t="s">
        <v>1315</v>
      </c>
      <c r="C118" s="889" t="s">
        <v>1316</v>
      </c>
    </row>
    <row r="119" spans="1:3" ht="18.75">
      <c r="A119" s="888"/>
      <c r="B119" s="677"/>
      <c r="C119" s="677"/>
    </row>
    <row r="120" spans="1:3" ht="39">
      <c r="A120" s="444">
        <v>56</v>
      </c>
      <c r="B120" s="887" t="s">
        <v>1317</v>
      </c>
      <c r="C120" s="889" t="s">
        <v>1318</v>
      </c>
    </row>
    <row r="121" spans="1:3" ht="18.75">
      <c r="A121" s="888"/>
      <c r="B121" s="677"/>
      <c r="C121" s="677"/>
    </row>
    <row r="122" spans="1:3" ht="39">
      <c r="A122" s="444">
        <v>57</v>
      </c>
      <c r="B122" s="887" t="s">
        <v>1319</v>
      </c>
      <c r="C122" s="889" t="s">
        <v>1320</v>
      </c>
    </row>
    <row r="123" spans="1:3" ht="18.75">
      <c r="A123" s="888"/>
      <c r="B123" s="677"/>
      <c r="C123" s="677"/>
    </row>
    <row r="124" spans="1:3" ht="39">
      <c r="A124" s="444">
        <v>58</v>
      </c>
      <c r="B124" s="887" t="s">
        <v>1321</v>
      </c>
      <c r="C124" s="889" t="s">
        <v>1322</v>
      </c>
    </row>
    <row r="125" spans="1:3" ht="18.75">
      <c r="A125" s="888"/>
      <c r="B125" s="677"/>
      <c r="C125" s="677"/>
    </row>
    <row r="126" spans="1:3" ht="39">
      <c r="A126" s="444">
        <v>59</v>
      </c>
      <c r="B126" s="887" t="s">
        <v>1323</v>
      </c>
      <c r="C126" s="889" t="s">
        <v>1324</v>
      </c>
    </row>
    <row r="127" spans="1:3" ht="18.75">
      <c r="A127" s="888"/>
      <c r="B127" s="677"/>
      <c r="C127" s="677"/>
    </row>
    <row r="128" spans="1:3" ht="58.5">
      <c r="A128" s="444" t="s">
        <v>1325</v>
      </c>
      <c r="B128" s="887" t="s">
        <v>1323</v>
      </c>
      <c r="C128" s="889" t="s">
        <v>1326</v>
      </c>
    </row>
    <row r="129" spans="1:3" ht="18.75">
      <c r="A129" s="888"/>
      <c r="B129" s="677"/>
      <c r="C129" s="677"/>
    </row>
    <row r="130" spans="1:3" ht="19.5">
      <c r="A130" s="444">
        <v>60</v>
      </c>
      <c r="B130" s="887" t="s">
        <v>1327</v>
      </c>
      <c r="C130" s="889" t="s">
        <v>1328</v>
      </c>
    </row>
    <row r="131" spans="1:3" ht="18.75">
      <c r="A131" s="888"/>
      <c r="B131" s="677"/>
      <c r="C131" s="677"/>
    </row>
    <row r="132" spans="1:3" ht="39">
      <c r="A132" s="444">
        <v>61</v>
      </c>
      <c r="B132" s="887" t="s">
        <v>1329</v>
      </c>
      <c r="C132" s="889" t="s">
        <v>1330</v>
      </c>
    </row>
    <row r="133" spans="1:3" ht="18.75">
      <c r="A133" s="888"/>
      <c r="B133" s="677"/>
      <c r="C133" s="677"/>
    </row>
    <row r="134" spans="1:3" ht="19.5">
      <c r="A134" s="444">
        <v>62</v>
      </c>
      <c r="B134" s="887" t="s">
        <v>1331</v>
      </c>
      <c r="C134" s="464" t="s">
        <v>1332</v>
      </c>
    </row>
    <row r="135" spans="1:3" ht="18.75">
      <c r="A135" s="888"/>
      <c r="B135" s="677"/>
      <c r="C135" s="677"/>
    </row>
    <row r="136" spans="1:3" ht="39">
      <c r="A136" s="444">
        <v>63</v>
      </c>
      <c r="B136" s="887" t="s">
        <v>1333</v>
      </c>
      <c r="C136" s="894" t="s">
        <v>1334</v>
      </c>
    </row>
    <row r="137" spans="1:3" ht="18.75">
      <c r="A137" s="888"/>
      <c r="B137" s="677"/>
      <c r="C137" s="677"/>
    </row>
    <row r="138" spans="1:3" ht="39">
      <c r="A138" s="444">
        <v>64</v>
      </c>
      <c r="B138" s="887" t="s">
        <v>1335</v>
      </c>
      <c r="C138" s="889" t="s">
        <v>1336</v>
      </c>
    </row>
    <row r="139" spans="1:3" ht="18.75">
      <c r="A139" s="888"/>
      <c r="B139" s="677"/>
      <c r="C139" s="677"/>
    </row>
    <row r="140" spans="1:3" ht="39">
      <c r="A140" s="444">
        <v>65</v>
      </c>
      <c r="B140" s="887" t="s">
        <v>1337</v>
      </c>
      <c r="C140" s="889" t="s">
        <v>1338</v>
      </c>
    </row>
    <row r="141" spans="1:3" ht="18.75">
      <c r="A141" s="888"/>
      <c r="B141" s="677"/>
      <c r="C141" s="677"/>
    </row>
    <row r="142" spans="1:3" ht="39">
      <c r="A142" s="444">
        <v>66</v>
      </c>
      <c r="B142" s="887" t="s">
        <v>1337</v>
      </c>
      <c r="C142" s="889" t="s">
        <v>1339</v>
      </c>
    </row>
    <row r="143" spans="1:3" ht="18.75">
      <c r="A143" s="888"/>
      <c r="B143" s="677"/>
      <c r="C143" s="677"/>
    </row>
    <row r="144" spans="1:3" ht="39">
      <c r="A144" s="444">
        <v>67</v>
      </c>
      <c r="B144" s="887" t="s">
        <v>1340</v>
      </c>
      <c r="C144" s="889" t="s">
        <v>1341</v>
      </c>
    </row>
    <row r="145" spans="1:3" ht="18.75">
      <c r="A145" s="888"/>
      <c r="B145" s="677"/>
      <c r="C145" s="677"/>
    </row>
    <row r="146" spans="1:3" ht="39">
      <c r="A146" s="444">
        <v>68</v>
      </c>
      <c r="B146" s="887" t="s">
        <v>1342</v>
      </c>
      <c r="C146" s="889" t="s">
        <v>1343</v>
      </c>
    </row>
    <row r="147" spans="1:3" ht="18.75">
      <c r="A147" s="888"/>
      <c r="B147" s="677"/>
      <c r="C147" s="677"/>
    </row>
    <row r="148" spans="1:3" ht="39">
      <c r="A148" s="444">
        <v>69</v>
      </c>
      <c r="B148" s="895" t="s">
        <v>1344</v>
      </c>
      <c r="C148" s="891" t="s">
        <v>1345</v>
      </c>
    </row>
    <row r="149" spans="1:3" ht="18.75">
      <c r="A149" s="888"/>
      <c r="B149" s="677"/>
      <c r="C149" s="677"/>
    </row>
    <row r="150" spans="1:3" ht="39">
      <c r="A150" s="444">
        <v>70</v>
      </c>
      <c r="B150" s="887" t="s">
        <v>1346</v>
      </c>
      <c r="C150" s="890" t="s">
        <v>1347</v>
      </c>
    </row>
    <row r="151" spans="1:3" ht="18.75">
      <c r="A151" s="888"/>
      <c r="B151" s="677"/>
      <c r="C151" s="677"/>
    </row>
    <row r="152" spans="1:3" ht="19.5">
      <c r="A152" s="444">
        <v>71</v>
      </c>
      <c r="B152" s="895" t="s">
        <v>1348</v>
      </c>
      <c r="C152" s="890" t="s">
        <v>1349</v>
      </c>
    </row>
    <row r="153" spans="1:3" ht="18.75">
      <c r="A153" s="888"/>
      <c r="B153" s="677"/>
      <c r="C153" s="677"/>
    </row>
    <row r="154" spans="1:3" ht="39">
      <c r="A154" s="444">
        <v>72</v>
      </c>
      <c r="B154" s="895" t="s">
        <v>1350</v>
      </c>
      <c r="C154" s="891" t="s">
        <v>1351</v>
      </c>
    </row>
    <row r="155" spans="1:3" ht="18.75">
      <c r="A155" s="888"/>
      <c r="B155" s="677"/>
      <c r="C155" s="677"/>
    </row>
    <row r="156" spans="1:3" ht="39">
      <c r="A156" s="444">
        <v>73</v>
      </c>
      <c r="B156" s="895" t="s">
        <v>1352</v>
      </c>
      <c r="C156" s="891" t="s">
        <v>1353</v>
      </c>
    </row>
    <row r="157" spans="1:3" ht="18.75">
      <c r="A157" s="888"/>
      <c r="B157" s="677"/>
      <c r="C157" s="677"/>
    </row>
    <row r="158" spans="1:3" ht="58.5">
      <c r="A158" s="444">
        <v>74</v>
      </c>
      <c r="B158" s="895" t="s">
        <v>1354</v>
      </c>
      <c r="C158" s="891" t="s">
        <v>1355</v>
      </c>
    </row>
    <row r="159" spans="1:3" ht="18.75">
      <c r="A159" s="888"/>
      <c r="B159" s="677"/>
      <c r="C159" s="677"/>
    </row>
    <row r="160" spans="1:3" ht="19.5">
      <c r="A160" s="444">
        <v>75</v>
      </c>
      <c r="B160" s="895" t="s">
        <v>1356</v>
      </c>
      <c r="C160" s="895" t="s">
        <v>1357</v>
      </c>
    </row>
    <row r="161" spans="1:3" ht="18.75">
      <c r="A161" s="888"/>
      <c r="B161" s="677"/>
      <c r="C161" s="677"/>
    </row>
    <row r="162" spans="1:3" ht="19.5">
      <c r="A162" s="444">
        <v>76</v>
      </c>
      <c r="B162" s="895" t="s">
        <v>1356</v>
      </c>
      <c r="C162" s="895" t="s">
        <v>1358</v>
      </c>
    </row>
    <row r="163" spans="1:3" ht="18.75">
      <c r="A163" s="888"/>
      <c r="B163" s="677"/>
      <c r="C163" s="677"/>
    </row>
    <row r="164" spans="1:3" ht="19.5">
      <c r="A164" s="444">
        <v>77</v>
      </c>
      <c r="B164" s="895" t="s">
        <v>1356</v>
      </c>
      <c r="C164" s="895" t="s">
        <v>1359</v>
      </c>
    </row>
    <row r="165" spans="1:3" ht="18.75">
      <c r="A165" s="888"/>
      <c r="B165" s="677"/>
      <c r="C165" s="677"/>
    </row>
    <row r="166" spans="1:3" ht="19.5">
      <c r="A166" s="444">
        <v>78</v>
      </c>
      <c r="B166" s="895" t="s">
        <v>1356</v>
      </c>
      <c r="C166" s="895" t="s">
        <v>1360</v>
      </c>
    </row>
    <row r="167" spans="1:3" ht="18.75">
      <c r="A167" s="888"/>
      <c r="B167" s="677"/>
      <c r="C167" s="677"/>
    </row>
    <row r="168" spans="1:3" ht="58.5">
      <c r="A168" s="444">
        <v>79</v>
      </c>
      <c r="B168" s="887" t="s">
        <v>1309</v>
      </c>
      <c r="C168" s="889" t="s">
        <v>1361</v>
      </c>
    </row>
    <row r="169" spans="1:3" ht="18.75">
      <c r="A169" s="888">
        <v>80</v>
      </c>
      <c r="B169" s="677" t="s">
        <v>1362</v>
      </c>
      <c r="C169" s="896" t="s">
        <v>1363</v>
      </c>
    </row>
    <row r="170" spans="1:3" ht="18.75">
      <c r="A170" s="888"/>
      <c r="B170" s="677"/>
      <c r="C170" s="677"/>
    </row>
    <row r="171" spans="1:3" ht="18.75">
      <c r="A171" s="888"/>
      <c r="B171" s="677"/>
      <c r="C171" s="677"/>
    </row>
    <row r="172" spans="1:3" ht="18.75">
      <c r="A172" s="888"/>
      <c r="B172" s="677"/>
      <c r="C172" s="677"/>
    </row>
    <row r="173" spans="1:3" ht="18.75">
      <c r="A173" s="888"/>
      <c r="B173" s="677"/>
      <c r="C173" s="677"/>
    </row>
    <row r="174" spans="1:3" ht="15.75" customHeight="1"/>
    <row r="175" spans="1:3" ht="15.75" customHeight="1"/>
    <row r="176" spans="1:3"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C1"/>
  </mergeCells>
  <hyperlinks>
    <hyperlink ref="C10" r:id="rId1" xr:uid="{00000000-0004-0000-0B00-000000000000}"/>
    <hyperlink ref="C12" r:id="rId2" xr:uid="{00000000-0004-0000-0B00-000001000000}"/>
    <hyperlink ref="C14" r:id="rId3" xr:uid="{00000000-0004-0000-0B00-000002000000}"/>
    <hyperlink ref="C16" r:id="rId4" xr:uid="{00000000-0004-0000-0B00-000003000000}"/>
    <hyperlink ref="C18" r:id="rId5" xr:uid="{00000000-0004-0000-0B00-000004000000}"/>
    <hyperlink ref="C24" r:id="rId6" xr:uid="{00000000-0004-0000-0B00-000005000000}"/>
    <hyperlink ref="C28" r:id="rId7" xr:uid="{00000000-0004-0000-0B00-000006000000}"/>
    <hyperlink ref="C36" r:id="rId8" xr:uid="{00000000-0004-0000-0B00-000007000000}"/>
    <hyperlink ref="C40" r:id="rId9" xr:uid="{00000000-0004-0000-0B00-000008000000}"/>
    <hyperlink ref="C42" r:id="rId10" xr:uid="{00000000-0004-0000-0B00-000009000000}"/>
    <hyperlink ref="C44" r:id="rId11" xr:uid="{00000000-0004-0000-0B00-00000A000000}"/>
    <hyperlink ref="C52" r:id="rId12" xr:uid="{00000000-0004-0000-0B00-00000B000000}"/>
    <hyperlink ref="C54" r:id="rId13" xr:uid="{00000000-0004-0000-0B00-00000C000000}"/>
    <hyperlink ref="C62" r:id="rId14" xr:uid="{00000000-0004-0000-0B00-00000D000000}"/>
    <hyperlink ref="C66" r:id="rId15" xr:uid="{00000000-0004-0000-0B00-00000E000000}"/>
    <hyperlink ref="C70" r:id="rId16" xr:uid="{00000000-0004-0000-0B00-00000F000000}"/>
    <hyperlink ref="C78" r:id="rId17" xr:uid="{00000000-0004-0000-0B00-000010000000}"/>
    <hyperlink ref="C82" r:id="rId18" xr:uid="{00000000-0004-0000-0B00-000011000000}"/>
    <hyperlink ref="C88" r:id="rId19" xr:uid="{00000000-0004-0000-0B00-000012000000}"/>
    <hyperlink ref="C90" r:id="rId20" xr:uid="{00000000-0004-0000-0B00-000013000000}"/>
    <hyperlink ref="C98" r:id="rId21" xr:uid="{00000000-0004-0000-0B00-000014000000}"/>
    <hyperlink ref="C104" r:id="rId22" xr:uid="{00000000-0004-0000-0B00-000015000000}"/>
    <hyperlink ref="C106" r:id="rId23" xr:uid="{00000000-0004-0000-0B00-000016000000}"/>
    <hyperlink ref="C108" r:id="rId24" xr:uid="{00000000-0004-0000-0B00-000017000000}"/>
    <hyperlink ref="C114" r:id="rId25" xr:uid="{00000000-0004-0000-0B00-000018000000}"/>
    <hyperlink ref="C116" r:id="rId26" xr:uid="{00000000-0004-0000-0B00-000019000000}"/>
    <hyperlink ref="C118" r:id="rId27" xr:uid="{00000000-0004-0000-0B00-00001A000000}"/>
    <hyperlink ref="C120" r:id="rId28" xr:uid="{00000000-0004-0000-0B00-00001B000000}"/>
    <hyperlink ref="C122" r:id="rId29" xr:uid="{00000000-0004-0000-0B00-00001C000000}"/>
    <hyperlink ref="C124" r:id="rId30" xr:uid="{00000000-0004-0000-0B00-00001D000000}"/>
    <hyperlink ref="C126" r:id="rId31" xr:uid="{00000000-0004-0000-0B00-00001E000000}"/>
    <hyperlink ref="C128" r:id="rId32" xr:uid="{00000000-0004-0000-0B00-00001F000000}"/>
    <hyperlink ref="C130" r:id="rId33" xr:uid="{00000000-0004-0000-0B00-000020000000}"/>
    <hyperlink ref="C132" r:id="rId34" xr:uid="{00000000-0004-0000-0B00-000021000000}"/>
    <hyperlink ref="C138" r:id="rId35" xr:uid="{00000000-0004-0000-0B00-000022000000}"/>
    <hyperlink ref="C140" r:id="rId36" xr:uid="{00000000-0004-0000-0B00-000023000000}"/>
    <hyperlink ref="C142" r:id="rId37" xr:uid="{00000000-0004-0000-0B00-000024000000}"/>
    <hyperlink ref="C144" r:id="rId38" xr:uid="{00000000-0004-0000-0B00-000025000000}"/>
    <hyperlink ref="C146" r:id="rId39" xr:uid="{00000000-0004-0000-0B00-000026000000}"/>
    <hyperlink ref="C148" r:id="rId40" xr:uid="{00000000-0004-0000-0B00-000027000000}"/>
    <hyperlink ref="C154" r:id="rId41" xr:uid="{00000000-0004-0000-0B00-000028000000}"/>
    <hyperlink ref="C156" r:id="rId42" xr:uid="{00000000-0004-0000-0B00-000029000000}"/>
    <hyperlink ref="C158" r:id="rId43" xr:uid="{00000000-0004-0000-0B00-00002A000000}"/>
    <hyperlink ref="C168" r:id="rId44" xr:uid="{00000000-0004-0000-0B00-00002B000000}"/>
    <hyperlink ref="C169" r:id="rId45" xr:uid="{00000000-0004-0000-0B00-00002C000000}"/>
  </hyperlinks>
  <pageMargins left="0.7" right="0.7" top="0.75" bottom="0.75" header="0" footer="0"/>
  <pageSetup orientation="landscape"/>
  <headerFooter>
    <oddHeader>&amp;C&amp;A</oddHeader>
    <oddFooter>&amp;CPage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46382F"/>
  </sheetPr>
  <dimension ref="A1:AZ1000"/>
  <sheetViews>
    <sheetView workbookViewId="0"/>
  </sheetViews>
  <sheetFormatPr defaultColWidth="14.42578125" defaultRowHeight="15" customHeight="1"/>
  <cols>
    <col min="1" max="1" width="35.42578125" customWidth="1"/>
    <col min="2" max="2" width="37.85546875" customWidth="1"/>
    <col min="3" max="3" width="7.5703125" customWidth="1"/>
    <col min="4" max="4" width="48.42578125" customWidth="1"/>
    <col min="5" max="5" width="12.28515625" customWidth="1"/>
    <col min="6" max="6" width="27.7109375" customWidth="1"/>
    <col min="7" max="7" width="21.7109375" customWidth="1"/>
    <col min="8" max="8" width="38.5703125" customWidth="1"/>
    <col min="9" max="9" width="4.85546875" customWidth="1"/>
    <col min="10" max="10" width="20.140625" customWidth="1"/>
    <col min="11" max="11" width="12.28515625" customWidth="1"/>
    <col min="12" max="12" width="36.42578125" customWidth="1"/>
    <col min="13" max="13" width="26.42578125" customWidth="1"/>
    <col min="14" max="14" width="18.28515625" customWidth="1"/>
    <col min="15" max="15" width="8.5703125" customWidth="1"/>
    <col min="16" max="16" width="27.42578125" customWidth="1"/>
    <col min="17" max="17" width="12.28515625" customWidth="1"/>
    <col min="18" max="18" width="46.28515625" customWidth="1"/>
    <col min="19" max="19" width="44.140625" customWidth="1"/>
    <col min="20" max="20" width="10.5703125" customWidth="1"/>
    <col min="21" max="21" width="37.42578125" customWidth="1"/>
    <col min="22" max="22" width="12.28515625" customWidth="1"/>
    <col min="23" max="23" width="35.28515625" customWidth="1"/>
    <col min="24" max="24" width="32.7109375" customWidth="1"/>
    <col min="25" max="25" width="40.42578125" customWidth="1"/>
    <col min="26" max="26" width="12.28515625" customWidth="1"/>
    <col min="27" max="27" width="17.5703125" customWidth="1"/>
    <col min="28" max="28" width="12.28515625" customWidth="1"/>
    <col min="29" max="29" width="46.28515625" customWidth="1"/>
    <col min="30" max="30" width="44.140625" customWidth="1"/>
    <col min="31" max="31" width="9" customWidth="1"/>
    <col min="32" max="32" width="37.42578125" customWidth="1"/>
    <col min="33" max="33" width="12.28515625" customWidth="1"/>
    <col min="34" max="34" width="15" customWidth="1"/>
    <col min="35" max="35" width="16.28515625" customWidth="1"/>
    <col min="36" max="36" width="10.5703125" customWidth="1"/>
    <col min="37" max="37" width="48.7109375" customWidth="1"/>
    <col min="38" max="38" width="12.28515625" customWidth="1"/>
    <col min="39" max="39" width="19.5703125" customWidth="1"/>
    <col min="40" max="40" width="28.42578125" customWidth="1"/>
    <col min="41" max="41" width="6.28515625" customWidth="1"/>
    <col min="42" max="42" width="41.5703125" customWidth="1"/>
    <col min="43" max="43" width="12.28515625" customWidth="1"/>
    <col min="44" max="44" width="16.28515625" customWidth="1"/>
    <col min="45" max="45" width="31.28515625" customWidth="1"/>
    <col min="46" max="46" width="5.28515625" customWidth="1"/>
    <col min="47" max="47" width="17" customWidth="1"/>
    <col min="48" max="48" width="12.28515625" customWidth="1"/>
    <col min="49" max="49" width="36.42578125" customWidth="1"/>
    <col min="50" max="50" width="51.85546875" customWidth="1"/>
    <col min="51" max="51" width="8.28515625" customWidth="1"/>
    <col min="52" max="52" width="26.28515625" customWidth="1"/>
  </cols>
  <sheetData>
    <row r="1" spans="1:52" ht="18.75" customHeight="1">
      <c r="A1" s="1271" t="s">
        <v>279</v>
      </c>
      <c r="B1" s="897" t="s">
        <v>25</v>
      </c>
      <c r="C1" s="898"/>
      <c r="D1" s="899"/>
      <c r="E1" s="900"/>
      <c r="F1" s="1279" t="s">
        <v>13</v>
      </c>
      <c r="G1" s="1294" t="s">
        <v>25</v>
      </c>
      <c r="H1" s="1167"/>
      <c r="I1" s="1167"/>
      <c r="J1" s="1168"/>
      <c r="K1" s="900"/>
      <c r="L1" s="1279" t="s">
        <v>14</v>
      </c>
      <c r="M1" s="1294" t="s">
        <v>25</v>
      </c>
      <c r="N1" s="1167"/>
      <c r="O1" s="1167"/>
      <c r="P1" s="1168"/>
      <c r="Q1" s="900"/>
      <c r="R1" s="1295" t="s">
        <v>15</v>
      </c>
      <c r="S1" s="901"/>
      <c r="T1" s="902"/>
      <c r="U1" s="903"/>
      <c r="V1" s="900"/>
      <c r="W1" s="1296" t="s">
        <v>1364</v>
      </c>
      <c r="X1" s="904"/>
      <c r="Y1" s="905"/>
      <c r="Z1" s="898"/>
      <c r="AA1" s="906"/>
      <c r="AB1" s="900"/>
      <c r="AC1" s="1295" t="s">
        <v>17</v>
      </c>
      <c r="AD1" s="901"/>
      <c r="AE1" s="907"/>
      <c r="AF1" s="903"/>
      <c r="AG1" s="900"/>
      <c r="AH1" s="1300" t="s">
        <v>1129</v>
      </c>
      <c r="AI1" s="1123"/>
      <c r="AJ1" s="902"/>
      <c r="AK1" s="903"/>
      <c r="AL1" s="900"/>
      <c r="AM1" s="1300" t="s">
        <v>1365</v>
      </c>
      <c r="AN1" s="1123"/>
      <c r="AO1" s="902"/>
      <c r="AP1" s="903"/>
      <c r="AQ1" s="900"/>
      <c r="AR1" s="1295" t="s">
        <v>20</v>
      </c>
      <c r="AS1" s="908"/>
      <c r="AT1" s="902"/>
      <c r="AU1" s="903"/>
      <c r="AV1" s="900"/>
      <c r="AW1" s="1279" t="s">
        <v>377</v>
      </c>
      <c r="AX1" s="901"/>
      <c r="AY1" s="902"/>
      <c r="AZ1" s="902"/>
    </row>
    <row r="2" spans="1:52" ht="18.75" customHeight="1">
      <c r="A2" s="1159"/>
      <c r="B2" s="909"/>
      <c r="C2" s="910"/>
      <c r="D2" s="911"/>
      <c r="E2" s="900"/>
      <c r="F2" s="1280"/>
      <c r="G2" s="1297"/>
      <c r="H2" s="1122"/>
      <c r="I2" s="1122"/>
      <c r="J2" s="1123"/>
      <c r="K2" s="900"/>
      <c r="L2" s="1280"/>
      <c r="M2" s="1297"/>
      <c r="N2" s="1122"/>
      <c r="O2" s="1122"/>
      <c r="P2" s="1123"/>
      <c r="Q2" s="900"/>
      <c r="R2" s="1280"/>
      <c r="S2" s="912"/>
      <c r="T2" s="912"/>
      <c r="U2" s="913"/>
      <c r="V2" s="900"/>
      <c r="W2" s="1280"/>
      <c r="X2" s="914"/>
      <c r="Y2" s="914"/>
      <c r="Z2" s="915"/>
      <c r="AA2" s="916"/>
      <c r="AB2" s="900"/>
      <c r="AC2" s="1280"/>
      <c r="AD2" s="912"/>
      <c r="AE2" s="917"/>
      <c r="AF2" s="913"/>
      <c r="AG2" s="900"/>
      <c r="AH2" s="1301"/>
      <c r="AI2" s="1280"/>
      <c r="AJ2" s="912"/>
      <c r="AK2" s="913"/>
      <c r="AL2" s="900"/>
      <c r="AM2" s="1301"/>
      <c r="AN2" s="1280"/>
      <c r="AO2" s="912"/>
      <c r="AP2" s="913"/>
      <c r="AQ2" s="900"/>
      <c r="AR2" s="1280"/>
      <c r="AS2" s="918"/>
      <c r="AT2" s="919"/>
      <c r="AU2" s="911"/>
      <c r="AV2" s="900"/>
      <c r="AW2" s="1280"/>
      <c r="AX2" s="915"/>
      <c r="AY2" s="912"/>
      <c r="AZ2" s="912"/>
    </row>
    <row r="3" spans="1:52" ht="33" customHeight="1">
      <c r="A3" s="920" t="s">
        <v>84</v>
      </c>
      <c r="B3" s="920" t="s">
        <v>282</v>
      </c>
      <c r="C3" s="921" t="s">
        <v>1366</v>
      </c>
      <c r="D3" s="922" t="s">
        <v>1367</v>
      </c>
      <c r="E3" s="923"/>
      <c r="F3" s="1298" t="s">
        <v>462</v>
      </c>
      <c r="G3" s="1299"/>
      <c r="H3" s="921" t="s">
        <v>463</v>
      </c>
      <c r="I3" s="921" t="s">
        <v>1366</v>
      </c>
      <c r="J3" s="922" t="s">
        <v>1367</v>
      </c>
      <c r="K3" s="923"/>
      <c r="L3" s="924" t="s">
        <v>462</v>
      </c>
      <c r="M3" s="921" t="s">
        <v>282</v>
      </c>
      <c r="N3" s="921"/>
      <c r="O3" s="921" t="s">
        <v>1366</v>
      </c>
      <c r="P3" s="922" t="s">
        <v>1367</v>
      </c>
      <c r="Q3" s="923"/>
      <c r="R3" s="924" t="s">
        <v>462</v>
      </c>
      <c r="S3" s="921" t="s">
        <v>282</v>
      </c>
      <c r="T3" s="921" t="s">
        <v>1366</v>
      </c>
      <c r="U3" s="922" t="s">
        <v>1367</v>
      </c>
      <c r="V3" s="923"/>
      <c r="W3" s="925" t="s">
        <v>84</v>
      </c>
      <c r="X3" s="920" t="s">
        <v>665</v>
      </c>
      <c r="Y3" s="920" t="s">
        <v>85</v>
      </c>
      <c r="Z3" s="921" t="s">
        <v>1366</v>
      </c>
      <c r="AA3" s="922" t="s">
        <v>1367</v>
      </c>
      <c r="AB3" s="923"/>
      <c r="AC3" s="924"/>
      <c r="AD3" s="921"/>
      <c r="AE3" s="926" t="s">
        <v>1366</v>
      </c>
      <c r="AF3" s="922" t="s">
        <v>1367</v>
      </c>
      <c r="AG3" s="923"/>
      <c r="AH3" s="924" t="s">
        <v>84</v>
      </c>
      <c r="AI3" s="920" t="s">
        <v>85</v>
      </c>
      <c r="AJ3" s="921" t="s">
        <v>1366</v>
      </c>
      <c r="AK3" s="922" t="s">
        <v>1367</v>
      </c>
      <c r="AL3" s="923"/>
      <c r="AM3" s="927"/>
      <c r="AN3" s="928" t="s">
        <v>84</v>
      </c>
      <c r="AO3" s="921" t="s">
        <v>1366</v>
      </c>
      <c r="AP3" s="922" t="s">
        <v>1367</v>
      </c>
      <c r="AQ3" s="923"/>
      <c r="AR3" s="929" t="s">
        <v>84</v>
      </c>
      <c r="AS3" s="930" t="s">
        <v>282</v>
      </c>
      <c r="AT3" s="921" t="s">
        <v>1366</v>
      </c>
      <c r="AU3" s="922" t="s">
        <v>1367</v>
      </c>
      <c r="AV3" s="923"/>
      <c r="AW3" s="929" t="s">
        <v>84</v>
      </c>
      <c r="AX3" s="930" t="s">
        <v>282</v>
      </c>
      <c r="AY3" s="921" t="s">
        <v>1366</v>
      </c>
      <c r="AZ3" s="921" t="s">
        <v>1367</v>
      </c>
    </row>
    <row r="4" spans="1:52" ht="15.75" customHeight="1">
      <c r="A4" s="203"/>
      <c r="B4" s="309" t="s">
        <v>286</v>
      </c>
      <c r="C4" s="931"/>
      <c r="D4" s="932"/>
      <c r="E4" s="933"/>
      <c r="F4" s="934" t="s">
        <v>465</v>
      </c>
      <c r="G4" s="935" t="s">
        <v>466</v>
      </c>
      <c r="H4" s="936"/>
      <c r="I4" s="936"/>
      <c r="J4" s="936"/>
      <c r="K4" s="933"/>
      <c r="L4" s="934" t="s">
        <v>618</v>
      </c>
      <c r="M4" s="936"/>
      <c r="N4" s="936"/>
      <c r="O4" s="936"/>
      <c r="P4" s="936"/>
      <c r="Q4" s="933"/>
      <c r="R4" s="937" t="s">
        <v>1368</v>
      </c>
      <c r="S4" s="938"/>
      <c r="T4" s="938"/>
      <c r="U4" s="938"/>
      <c r="V4" s="939"/>
      <c r="W4" s="134" t="s">
        <v>667</v>
      </c>
      <c r="X4" s="134"/>
      <c r="Y4" s="134"/>
      <c r="Z4" s="940"/>
      <c r="AA4" s="940"/>
      <c r="AB4" s="941"/>
      <c r="AC4" s="97" t="s">
        <v>137</v>
      </c>
      <c r="AD4" s="938"/>
      <c r="AE4" s="165"/>
      <c r="AF4" s="938"/>
      <c r="AG4" s="941"/>
      <c r="AH4" s="1302" t="s">
        <v>1369</v>
      </c>
      <c r="AI4" s="1303"/>
      <c r="AJ4" s="1283" t="s">
        <v>1370</v>
      </c>
      <c r="AK4" s="1283" t="s">
        <v>1371</v>
      </c>
      <c r="AL4" s="933"/>
      <c r="AM4" s="942" t="s">
        <v>1372</v>
      </c>
      <c r="AN4" s="936"/>
      <c r="AO4" s="936"/>
      <c r="AP4" s="936"/>
      <c r="AQ4" s="933"/>
      <c r="AR4" s="943" t="s">
        <v>1373</v>
      </c>
      <c r="AS4" s="944"/>
      <c r="AT4" s="944"/>
      <c r="AU4" s="944"/>
      <c r="AV4" s="933"/>
      <c r="AW4" s="943" t="s">
        <v>381</v>
      </c>
      <c r="AX4" s="945" t="s">
        <v>382</v>
      </c>
      <c r="AY4" s="944"/>
      <c r="AZ4" s="944"/>
    </row>
    <row r="5" spans="1:52" ht="19.5">
      <c r="A5" s="1196" t="s">
        <v>287</v>
      </c>
      <c r="B5" s="946" t="s">
        <v>288</v>
      </c>
      <c r="C5" s="947">
        <v>64</v>
      </c>
      <c r="D5" s="948" t="s">
        <v>1374</v>
      </c>
      <c r="E5" s="949"/>
      <c r="F5" s="950"/>
      <c r="G5" s="1269" t="s">
        <v>467</v>
      </c>
      <c r="H5" s="951" t="s">
        <v>468</v>
      </c>
      <c r="I5" s="952" t="s">
        <v>1209</v>
      </c>
      <c r="J5" s="952" t="s">
        <v>1375</v>
      </c>
      <c r="K5" s="953"/>
      <c r="L5" s="950"/>
      <c r="M5" s="954"/>
      <c r="N5" s="951"/>
      <c r="O5" s="955"/>
      <c r="P5" s="955"/>
      <c r="Q5" s="953"/>
      <c r="R5" s="956"/>
      <c r="S5" s="957" t="s">
        <v>1376</v>
      </c>
      <c r="T5" s="958" t="s">
        <v>1377</v>
      </c>
      <c r="U5" s="958" t="s">
        <v>1378</v>
      </c>
      <c r="V5" s="953"/>
      <c r="W5" s="1308" t="s">
        <v>301</v>
      </c>
      <c r="X5" s="213" t="s">
        <v>668</v>
      </c>
      <c r="Y5" s="959" t="s">
        <v>669</v>
      </c>
      <c r="Z5" s="947"/>
      <c r="AA5" s="947"/>
      <c r="AB5" s="953"/>
      <c r="AC5" s="103" t="s">
        <v>138</v>
      </c>
      <c r="AD5" s="957"/>
      <c r="AE5" s="1286" t="s">
        <v>1379</v>
      </c>
      <c r="AF5" s="1287"/>
      <c r="AG5" s="941"/>
      <c r="AH5" s="1145"/>
      <c r="AI5" s="1304"/>
      <c r="AJ5" s="1284"/>
      <c r="AK5" s="1284"/>
      <c r="AL5" s="941"/>
      <c r="AM5" s="950"/>
      <c r="AN5" s="1306" t="s">
        <v>1380</v>
      </c>
      <c r="AO5" s="952">
        <v>1</v>
      </c>
      <c r="AP5" s="952" t="s">
        <v>1381</v>
      </c>
      <c r="AQ5" s="941"/>
      <c r="AR5" s="950"/>
      <c r="AS5" s="960" t="s">
        <v>1382</v>
      </c>
      <c r="AT5" s="952">
        <v>17</v>
      </c>
      <c r="AU5" s="952" t="s">
        <v>1383</v>
      </c>
      <c r="AV5" s="941"/>
      <c r="AW5" s="961" t="s">
        <v>387</v>
      </c>
      <c r="AX5" s="962"/>
      <c r="AY5" s="963">
        <v>79</v>
      </c>
      <c r="AZ5" s="963" t="s">
        <v>1384</v>
      </c>
    </row>
    <row r="6" spans="1:52" ht="14.25" customHeight="1">
      <c r="A6" s="1151"/>
      <c r="B6" s="964" t="s">
        <v>290</v>
      </c>
      <c r="C6" s="965">
        <v>64</v>
      </c>
      <c r="D6" s="966" t="s">
        <v>1374</v>
      </c>
      <c r="E6" s="949"/>
      <c r="F6" s="967"/>
      <c r="G6" s="1151"/>
      <c r="H6" s="968" t="s">
        <v>470</v>
      </c>
      <c r="I6" s="969">
        <v>2</v>
      </c>
      <c r="J6" s="969" t="s">
        <v>1375</v>
      </c>
      <c r="K6" s="953"/>
      <c r="L6" s="967"/>
      <c r="M6" s="970" t="s">
        <v>620</v>
      </c>
      <c r="N6" s="971"/>
      <c r="O6" s="969">
        <v>15</v>
      </c>
      <c r="P6" s="969">
        <v>143</v>
      </c>
      <c r="Q6" s="953"/>
      <c r="R6" s="972"/>
      <c r="S6" s="973" t="s">
        <v>1385</v>
      </c>
      <c r="T6" s="974" t="s">
        <v>1377</v>
      </c>
      <c r="U6" s="974" t="s">
        <v>1386</v>
      </c>
      <c r="V6" s="953"/>
      <c r="W6" s="1177"/>
      <c r="X6" s="191" t="s">
        <v>671</v>
      </c>
      <c r="Y6" s="975" t="s">
        <v>672</v>
      </c>
      <c r="Z6" s="965"/>
      <c r="AA6" s="965"/>
      <c r="AB6" s="953"/>
      <c r="AC6" s="113" t="s">
        <v>140</v>
      </c>
      <c r="AD6" s="973"/>
      <c r="AE6" s="1288"/>
      <c r="AF6" s="1287"/>
      <c r="AG6" s="953"/>
      <c r="AH6" s="1148"/>
      <c r="AI6" s="1305"/>
      <c r="AJ6" s="1285"/>
      <c r="AK6" s="1285"/>
      <c r="AL6" s="953"/>
      <c r="AM6" s="967"/>
      <c r="AN6" s="1188"/>
      <c r="AO6" s="969">
        <v>1</v>
      </c>
      <c r="AP6" s="969" t="s">
        <v>1381</v>
      </c>
      <c r="AQ6" s="953"/>
      <c r="AR6" s="976"/>
      <c r="AS6" s="977" t="s">
        <v>1387</v>
      </c>
      <c r="AT6" s="978">
        <v>17</v>
      </c>
      <c r="AU6" s="978" t="s">
        <v>1388</v>
      </c>
      <c r="AV6" s="979"/>
      <c r="AW6" s="943" t="s">
        <v>388</v>
      </c>
      <c r="AX6" s="945" t="s">
        <v>382</v>
      </c>
      <c r="AY6" s="944"/>
      <c r="AZ6" s="944"/>
    </row>
    <row r="7" spans="1:52" ht="14.25" customHeight="1">
      <c r="A7" s="1151"/>
      <c r="B7" s="980" t="s">
        <v>291</v>
      </c>
      <c r="C7" s="965">
        <v>64</v>
      </c>
      <c r="D7" s="966" t="s">
        <v>1389</v>
      </c>
      <c r="E7" s="949"/>
      <c r="F7" s="967"/>
      <c r="G7" s="1151"/>
      <c r="H7" s="1272" t="s">
        <v>472</v>
      </c>
      <c r="I7" s="969">
        <v>2</v>
      </c>
      <c r="J7" s="969" t="s">
        <v>1375</v>
      </c>
      <c r="K7" s="953"/>
      <c r="L7" s="934" t="s">
        <v>627</v>
      </c>
      <c r="M7" s="981"/>
      <c r="N7" s="982"/>
      <c r="O7" s="936"/>
      <c r="P7" s="936"/>
      <c r="Q7" s="953"/>
      <c r="R7" s="972"/>
      <c r="S7" s="973" t="s">
        <v>210</v>
      </c>
      <c r="T7" s="974" t="s">
        <v>1377</v>
      </c>
      <c r="U7" s="974" t="s">
        <v>1390</v>
      </c>
      <c r="V7" s="953"/>
      <c r="W7" s="1177"/>
      <c r="X7" s="191" t="s">
        <v>673</v>
      </c>
      <c r="Y7" s="975" t="s">
        <v>674</v>
      </c>
      <c r="Z7" s="965"/>
      <c r="AA7" s="965"/>
      <c r="AB7" s="953"/>
      <c r="AC7" s="113" t="s">
        <v>141</v>
      </c>
      <c r="AD7" s="973"/>
      <c r="AE7" s="1288"/>
      <c r="AF7" s="1287"/>
      <c r="AG7" s="953"/>
      <c r="AH7" s="983"/>
      <c r="AI7" s="983"/>
      <c r="AJ7" s="983"/>
      <c r="AK7" s="983"/>
      <c r="AL7" s="949"/>
      <c r="AM7" s="967"/>
      <c r="AN7" s="1188"/>
      <c r="AO7" s="969">
        <v>1</v>
      </c>
      <c r="AP7" s="969" t="s">
        <v>1381</v>
      </c>
      <c r="AQ7" s="979"/>
      <c r="AR7" s="943" t="s">
        <v>1391</v>
      </c>
      <c r="AS7" s="944"/>
      <c r="AT7" s="944"/>
      <c r="AU7" s="944"/>
      <c r="AV7" s="953"/>
      <c r="AW7" s="950"/>
      <c r="AX7" s="951"/>
      <c r="AY7" s="955"/>
      <c r="AZ7" s="955"/>
    </row>
    <row r="8" spans="1:52" ht="14.25" customHeight="1">
      <c r="A8" s="1152"/>
      <c r="B8" s="980" t="s">
        <v>292</v>
      </c>
      <c r="C8" s="984">
        <v>64</v>
      </c>
      <c r="D8" s="985"/>
      <c r="E8" s="986"/>
      <c r="F8" s="967"/>
      <c r="G8" s="1151"/>
      <c r="H8" s="1163"/>
      <c r="I8" s="969">
        <v>2</v>
      </c>
      <c r="J8" s="969" t="s">
        <v>1375</v>
      </c>
      <c r="K8" s="987"/>
      <c r="L8" s="950"/>
      <c r="M8" s="988"/>
      <c r="N8" s="951"/>
      <c r="O8" s="955"/>
      <c r="P8" s="955"/>
      <c r="Q8" s="987"/>
      <c r="R8" s="972"/>
      <c r="S8" s="973" t="s">
        <v>1392</v>
      </c>
      <c r="T8" s="974" t="s">
        <v>1377</v>
      </c>
      <c r="U8" s="974" t="s">
        <v>1393</v>
      </c>
      <c r="V8" s="987"/>
      <c r="W8" s="1177"/>
      <c r="X8" s="191" t="s">
        <v>675</v>
      </c>
      <c r="Y8" s="975" t="s">
        <v>676</v>
      </c>
      <c r="Z8" s="984"/>
      <c r="AA8" s="984"/>
      <c r="AB8" s="987"/>
      <c r="AC8" s="113" t="s">
        <v>142</v>
      </c>
      <c r="AD8" s="973"/>
      <c r="AE8" s="1288"/>
      <c r="AF8" s="1287"/>
      <c r="AG8" s="953"/>
      <c r="AH8" s="983"/>
      <c r="AI8" s="983"/>
      <c r="AJ8" s="983"/>
      <c r="AK8" s="983"/>
      <c r="AL8" s="949"/>
      <c r="AM8" s="967"/>
      <c r="AN8" s="1188"/>
      <c r="AO8" s="969">
        <v>1</v>
      </c>
      <c r="AP8" s="969" t="s">
        <v>1381</v>
      </c>
      <c r="AQ8" s="953"/>
      <c r="AR8" s="950"/>
      <c r="AS8" s="951"/>
      <c r="AT8" s="952"/>
      <c r="AU8" s="952"/>
      <c r="AV8" s="953"/>
      <c r="AW8" s="989" t="s">
        <v>391</v>
      </c>
      <c r="AX8" s="990"/>
      <c r="AY8" s="978">
        <v>79</v>
      </c>
      <c r="AZ8" s="963" t="s">
        <v>1384</v>
      </c>
    </row>
    <row r="9" spans="1:52" ht="14.25" customHeight="1">
      <c r="A9" s="294" t="s">
        <v>293</v>
      </c>
      <c r="B9" s="964"/>
      <c r="C9" s="965">
        <v>64</v>
      </c>
      <c r="D9" s="966" t="s">
        <v>1374</v>
      </c>
      <c r="E9" s="949"/>
      <c r="F9" s="967"/>
      <c r="G9" s="1152"/>
      <c r="H9" s="968" t="s">
        <v>474</v>
      </c>
      <c r="I9" s="969">
        <v>60</v>
      </c>
      <c r="J9" s="969" t="s">
        <v>1394</v>
      </c>
      <c r="K9" s="953"/>
      <c r="L9" s="967"/>
      <c r="M9" s="991" t="s">
        <v>629</v>
      </c>
      <c r="N9" s="968"/>
      <c r="O9" s="969">
        <v>3</v>
      </c>
      <c r="P9" s="969">
        <v>44</v>
      </c>
      <c r="Q9" s="953"/>
      <c r="R9" s="972"/>
      <c r="S9" s="973" t="s">
        <v>208</v>
      </c>
      <c r="T9" s="974" t="s">
        <v>1377</v>
      </c>
      <c r="U9" s="974" t="s">
        <v>1395</v>
      </c>
      <c r="V9" s="953"/>
      <c r="W9" s="1177"/>
      <c r="X9" s="191" t="s">
        <v>677</v>
      </c>
      <c r="Y9" s="975" t="s">
        <v>678</v>
      </c>
      <c r="Z9" s="965"/>
      <c r="AA9" s="965"/>
      <c r="AB9" s="953"/>
      <c r="AC9" s="113" t="s">
        <v>143</v>
      </c>
      <c r="AD9" s="973"/>
      <c r="AE9" s="1288"/>
      <c r="AF9" s="1287"/>
      <c r="AG9" s="987"/>
      <c r="AH9" s="983"/>
      <c r="AI9" s="983"/>
      <c r="AJ9" s="983"/>
      <c r="AK9" s="983"/>
      <c r="AL9" s="986"/>
      <c r="AM9" s="967"/>
      <c r="AN9" s="1163"/>
      <c r="AO9" s="969">
        <v>1</v>
      </c>
      <c r="AP9" s="969" t="s">
        <v>1381</v>
      </c>
      <c r="AQ9" s="987"/>
      <c r="AR9" s="976"/>
      <c r="AS9" s="971" t="s">
        <v>1396</v>
      </c>
      <c r="AT9" s="978">
        <v>34</v>
      </c>
      <c r="AU9" s="978"/>
      <c r="AV9" s="992"/>
      <c r="AW9" s="943" t="s">
        <v>392</v>
      </c>
      <c r="AX9" s="945"/>
      <c r="AY9" s="944"/>
      <c r="AZ9" s="944"/>
    </row>
    <row r="10" spans="1:52" ht="14.25" customHeight="1">
      <c r="A10" s="294" t="s">
        <v>294</v>
      </c>
      <c r="B10" s="964"/>
      <c r="C10" s="965">
        <v>64</v>
      </c>
      <c r="D10" s="966" t="s">
        <v>1374</v>
      </c>
      <c r="E10" s="949"/>
      <c r="F10" s="967"/>
      <c r="G10" s="1266" t="s">
        <v>475</v>
      </c>
      <c r="H10" s="1267" t="s">
        <v>301</v>
      </c>
      <c r="I10" s="969">
        <v>2</v>
      </c>
      <c r="J10" s="969" t="s">
        <v>1375</v>
      </c>
      <c r="K10" s="979"/>
      <c r="L10" s="967"/>
      <c r="M10" s="993" t="s">
        <v>1397</v>
      </c>
      <c r="N10" s="968"/>
      <c r="O10" s="969">
        <v>3</v>
      </c>
      <c r="P10" s="969">
        <v>44</v>
      </c>
      <c r="Q10" s="953"/>
      <c r="R10" s="972"/>
      <c r="S10" s="973" t="s">
        <v>1398</v>
      </c>
      <c r="T10" s="974" t="s">
        <v>1377</v>
      </c>
      <c r="U10" s="974" t="s">
        <v>1399</v>
      </c>
      <c r="V10" s="953"/>
      <c r="W10" s="1177"/>
      <c r="X10" s="191" t="s">
        <v>679</v>
      </c>
      <c r="Y10" s="975" t="s">
        <v>680</v>
      </c>
      <c r="Z10" s="965"/>
      <c r="AA10" s="965"/>
      <c r="AB10" s="953"/>
      <c r="AC10" s="125" t="s">
        <v>144</v>
      </c>
      <c r="AD10" s="994"/>
      <c r="AE10" s="1288"/>
      <c r="AF10" s="1287"/>
      <c r="AG10" s="953"/>
      <c r="AH10" s="983"/>
      <c r="AI10" s="983"/>
      <c r="AJ10" s="983"/>
      <c r="AK10" s="983"/>
      <c r="AL10" s="949"/>
      <c r="AM10" s="967"/>
      <c r="AN10" s="990" t="s">
        <v>1400</v>
      </c>
      <c r="AO10" s="995"/>
      <c r="AP10" s="995"/>
      <c r="AQ10" s="979"/>
      <c r="AR10" s="943" t="s">
        <v>1401</v>
      </c>
      <c r="AS10" s="944"/>
      <c r="AT10" s="944"/>
      <c r="AU10" s="944"/>
      <c r="AV10" s="953"/>
      <c r="AW10" s="950"/>
      <c r="AX10" s="996"/>
      <c r="AY10" s="955"/>
      <c r="AZ10" s="955"/>
    </row>
    <row r="11" spans="1:52" ht="14.25" customHeight="1">
      <c r="A11" s="294" t="s">
        <v>295</v>
      </c>
      <c r="B11" s="964"/>
      <c r="C11" s="965">
        <v>55</v>
      </c>
      <c r="D11" s="966" t="s">
        <v>1374</v>
      </c>
      <c r="E11" s="949"/>
      <c r="F11" s="967"/>
      <c r="G11" s="1151"/>
      <c r="H11" s="1163"/>
      <c r="I11" s="969">
        <v>2</v>
      </c>
      <c r="J11" s="969" t="s">
        <v>1375</v>
      </c>
      <c r="K11" s="953"/>
      <c r="L11" s="967"/>
      <c r="M11" s="993" t="s">
        <v>351</v>
      </c>
      <c r="N11" s="968"/>
      <c r="O11" s="969">
        <v>3</v>
      </c>
      <c r="P11" s="969">
        <v>44</v>
      </c>
      <c r="Q11" s="953"/>
      <c r="R11" s="997"/>
      <c r="S11" s="973" t="s">
        <v>1402</v>
      </c>
      <c r="T11" s="974" t="s">
        <v>1377</v>
      </c>
      <c r="U11" s="974" t="s">
        <v>1403</v>
      </c>
      <c r="V11" s="953"/>
      <c r="W11" s="1177"/>
      <c r="X11" s="191" t="s">
        <v>681</v>
      </c>
      <c r="Y11" s="975" t="s">
        <v>682</v>
      </c>
      <c r="Z11" s="965"/>
      <c r="AA11" s="965"/>
      <c r="AB11" s="953"/>
      <c r="AC11" s="97" t="s">
        <v>145</v>
      </c>
      <c r="AD11" s="998"/>
      <c r="AE11" s="1288"/>
      <c r="AF11" s="1287"/>
      <c r="AG11" s="953"/>
      <c r="AH11" s="983"/>
      <c r="AI11" s="983"/>
      <c r="AJ11" s="983"/>
      <c r="AK11" s="983"/>
      <c r="AL11" s="949"/>
      <c r="AM11" s="967"/>
      <c r="AN11" s="999" t="s">
        <v>1404</v>
      </c>
      <c r="AO11" s="969">
        <v>1</v>
      </c>
      <c r="AP11" s="969" t="s">
        <v>1381</v>
      </c>
      <c r="AQ11" s="953"/>
      <c r="AR11" s="950"/>
      <c r="AS11" s="960" t="s">
        <v>1405</v>
      </c>
      <c r="AT11" s="952">
        <v>3</v>
      </c>
      <c r="AU11" s="952" t="s">
        <v>1406</v>
      </c>
      <c r="AV11" s="953"/>
      <c r="AW11" s="1000" t="s">
        <v>391</v>
      </c>
      <c r="AX11" s="1001"/>
      <c r="AY11" s="978">
        <v>79</v>
      </c>
      <c r="AZ11" s="963" t="s">
        <v>1384</v>
      </c>
    </row>
    <row r="12" spans="1:52" ht="14.25" customHeight="1">
      <c r="A12" s="293" t="s">
        <v>296</v>
      </c>
      <c r="B12" s="1002"/>
      <c r="C12" s="1003"/>
      <c r="D12" s="1004" t="s">
        <v>1407</v>
      </c>
      <c r="E12" s="949"/>
      <c r="F12" s="967"/>
      <c r="G12" s="1152"/>
      <c r="H12" s="968" t="s">
        <v>476</v>
      </c>
      <c r="I12" s="969" t="s">
        <v>1209</v>
      </c>
      <c r="J12" s="969" t="s">
        <v>1375</v>
      </c>
      <c r="K12" s="953"/>
      <c r="L12" s="967"/>
      <c r="M12" s="993" t="s">
        <v>634</v>
      </c>
      <c r="N12" s="968"/>
      <c r="O12" s="969">
        <v>3</v>
      </c>
      <c r="P12" s="969">
        <v>44</v>
      </c>
      <c r="Q12" s="953"/>
      <c r="R12" s="997"/>
      <c r="S12" s="973" t="s">
        <v>1408</v>
      </c>
      <c r="T12" s="974" t="s">
        <v>1377</v>
      </c>
      <c r="U12" s="974" t="s">
        <v>1409</v>
      </c>
      <c r="V12" s="953"/>
      <c r="W12" s="1177"/>
      <c r="X12" s="191" t="s">
        <v>683</v>
      </c>
      <c r="Y12" s="975" t="s">
        <v>684</v>
      </c>
      <c r="Z12" s="965"/>
      <c r="AA12" s="965"/>
      <c r="AB12" s="953"/>
      <c r="AC12" s="103" t="s">
        <v>142</v>
      </c>
      <c r="AD12" s="957"/>
      <c r="AE12" s="1288"/>
      <c r="AF12" s="1287"/>
      <c r="AG12" s="953"/>
      <c r="AH12" s="983"/>
      <c r="AI12" s="983"/>
      <c r="AJ12" s="983"/>
      <c r="AK12" s="983"/>
      <c r="AL12" s="949"/>
      <c r="AM12" s="967"/>
      <c r="AN12" s="999" t="s">
        <v>1410</v>
      </c>
      <c r="AO12" s="969">
        <v>1</v>
      </c>
      <c r="AP12" s="969" t="s">
        <v>1381</v>
      </c>
      <c r="AQ12" s="953"/>
      <c r="AR12" s="967"/>
      <c r="AS12" s="968" t="s">
        <v>1411</v>
      </c>
      <c r="AT12" s="969">
        <v>35</v>
      </c>
      <c r="AU12" s="969" t="s">
        <v>1412</v>
      </c>
      <c r="AV12" s="979"/>
      <c r="AW12" s="943" t="s">
        <v>395</v>
      </c>
      <c r="AX12" s="943"/>
      <c r="AY12" s="944"/>
      <c r="AZ12" s="943"/>
    </row>
    <row r="13" spans="1:52" ht="14.25" customHeight="1">
      <c r="A13" s="203" t="s">
        <v>298</v>
      </c>
      <c r="B13" s="309" t="s">
        <v>299</v>
      </c>
      <c r="C13" s="931"/>
      <c r="D13" s="932"/>
      <c r="E13" s="941"/>
      <c r="F13" s="967"/>
      <c r="G13" s="1266" t="s">
        <v>477</v>
      </c>
      <c r="H13" s="968" t="s">
        <v>478</v>
      </c>
      <c r="I13" s="969">
        <v>2</v>
      </c>
      <c r="J13" s="969" t="s">
        <v>1375</v>
      </c>
      <c r="K13" s="941"/>
      <c r="L13" s="967"/>
      <c r="M13" s="993" t="s">
        <v>1413</v>
      </c>
      <c r="N13" s="968" t="s">
        <v>636</v>
      </c>
      <c r="O13" s="969">
        <v>3</v>
      </c>
      <c r="P13" s="969">
        <v>44</v>
      </c>
      <c r="Q13" s="941"/>
      <c r="R13" s="972"/>
      <c r="S13" s="973" t="s">
        <v>1414</v>
      </c>
      <c r="T13" s="974" t="s">
        <v>1377</v>
      </c>
      <c r="U13" s="974" t="s">
        <v>1415</v>
      </c>
      <c r="V13" s="941"/>
      <c r="W13" s="1177"/>
      <c r="X13" s="191" t="s">
        <v>685</v>
      </c>
      <c r="Y13" s="975" t="s">
        <v>686</v>
      </c>
      <c r="Z13" s="1005"/>
      <c r="AA13" s="1005"/>
      <c r="AB13" s="941"/>
      <c r="AC13" s="113" t="s">
        <v>145</v>
      </c>
      <c r="AD13" s="973"/>
      <c r="AE13" s="1288"/>
      <c r="AF13" s="1287"/>
      <c r="AG13" s="953"/>
      <c r="AH13" s="983"/>
      <c r="AI13" s="983"/>
      <c r="AJ13" s="983"/>
      <c r="AK13" s="983"/>
      <c r="AL13" s="949"/>
      <c r="AM13" s="976"/>
      <c r="AN13" s="1001" t="s">
        <v>1416</v>
      </c>
      <c r="AO13" s="978">
        <v>1</v>
      </c>
      <c r="AP13" s="978" t="s">
        <v>1381</v>
      </c>
      <c r="AQ13" s="953"/>
      <c r="AR13" s="967"/>
      <c r="AS13" s="968" t="s">
        <v>1417</v>
      </c>
      <c r="AT13" s="969">
        <v>36</v>
      </c>
      <c r="AU13" s="969" t="s">
        <v>1418</v>
      </c>
      <c r="AV13" s="953"/>
      <c r="AW13" s="950"/>
      <c r="AX13" s="951"/>
      <c r="AY13" s="955"/>
      <c r="AZ13" s="955"/>
    </row>
    <row r="14" spans="1:52" ht="14.25" customHeight="1">
      <c r="A14" s="1196" t="s">
        <v>300</v>
      </c>
      <c r="B14" s="946" t="s">
        <v>301</v>
      </c>
      <c r="C14" s="947">
        <v>64</v>
      </c>
      <c r="D14" s="948" t="s">
        <v>1419</v>
      </c>
      <c r="E14" s="949"/>
      <c r="F14" s="967"/>
      <c r="G14" s="1151"/>
      <c r="H14" s="968" t="s">
        <v>479</v>
      </c>
      <c r="I14" s="969">
        <v>2</v>
      </c>
      <c r="J14" s="969" t="s">
        <v>1375</v>
      </c>
      <c r="K14" s="953"/>
      <c r="L14" s="967"/>
      <c r="M14" s="993" t="s">
        <v>635</v>
      </c>
      <c r="N14" s="968" t="s">
        <v>636</v>
      </c>
      <c r="O14" s="969">
        <v>3</v>
      </c>
      <c r="P14" s="969">
        <v>44</v>
      </c>
      <c r="Q14" s="953"/>
      <c r="R14" s="997"/>
      <c r="S14" s="973" t="s">
        <v>1420</v>
      </c>
      <c r="T14" s="974" t="s">
        <v>1377</v>
      </c>
      <c r="U14" s="974" t="s">
        <v>1421</v>
      </c>
      <c r="V14" s="953"/>
      <c r="W14" s="1177"/>
      <c r="X14" s="191" t="s">
        <v>687</v>
      </c>
      <c r="Y14" s="975" t="s">
        <v>688</v>
      </c>
      <c r="Z14" s="965"/>
      <c r="AA14" s="965"/>
      <c r="AB14" s="953"/>
      <c r="AC14" s="113" t="s">
        <v>1422</v>
      </c>
      <c r="AD14" s="973"/>
      <c r="AE14" s="1288"/>
      <c r="AF14" s="1287"/>
      <c r="AG14" s="941"/>
      <c r="AH14" s="983"/>
      <c r="AI14" s="983"/>
      <c r="AJ14" s="983"/>
      <c r="AK14" s="983"/>
      <c r="AL14" s="1006"/>
      <c r="AM14" s="934" t="s">
        <v>1423</v>
      </c>
      <c r="AN14" s="935" t="s">
        <v>1424</v>
      </c>
      <c r="AO14" s="936"/>
      <c r="AP14" s="936"/>
      <c r="AQ14" s="941"/>
      <c r="AR14" s="967"/>
      <c r="AS14" s="968" t="s">
        <v>1425</v>
      </c>
      <c r="AT14" s="969"/>
      <c r="AU14" s="969"/>
      <c r="AV14" s="941"/>
      <c r="AW14" s="1281" t="s">
        <v>397</v>
      </c>
      <c r="AX14" s="1007" t="s">
        <v>398</v>
      </c>
      <c r="AY14" s="969">
        <v>21</v>
      </c>
      <c r="AZ14" s="969" t="s">
        <v>1426</v>
      </c>
    </row>
    <row r="15" spans="1:52" ht="14.25" customHeight="1">
      <c r="A15" s="1151"/>
      <c r="B15" s="964"/>
      <c r="C15" s="965">
        <v>64</v>
      </c>
      <c r="D15" s="966" t="s">
        <v>1427</v>
      </c>
      <c r="E15" s="949"/>
      <c r="F15" s="967"/>
      <c r="G15" s="1151"/>
      <c r="H15" s="968" t="s">
        <v>480</v>
      </c>
      <c r="I15" s="969">
        <v>2</v>
      </c>
      <c r="J15" s="969" t="s">
        <v>1375</v>
      </c>
      <c r="K15" s="953"/>
      <c r="L15" s="967"/>
      <c r="M15" s="1309" t="s">
        <v>638</v>
      </c>
      <c r="N15" s="968"/>
      <c r="O15" s="969"/>
      <c r="P15" s="969"/>
      <c r="Q15" s="953"/>
      <c r="R15" s="972"/>
      <c r="S15" s="973" t="s">
        <v>1428</v>
      </c>
      <c r="T15" s="974" t="s">
        <v>1377</v>
      </c>
      <c r="U15" s="974" t="s">
        <v>1429</v>
      </c>
      <c r="V15" s="953"/>
      <c r="W15" s="1177"/>
      <c r="X15" s="191" t="s">
        <v>689</v>
      </c>
      <c r="Y15" s="975" t="s">
        <v>690</v>
      </c>
      <c r="Z15" s="965"/>
      <c r="AA15" s="965"/>
      <c r="AB15" s="953"/>
      <c r="AC15" s="113" t="s">
        <v>149</v>
      </c>
      <c r="AD15" s="973"/>
      <c r="AE15" s="1288"/>
      <c r="AF15" s="1287"/>
      <c r="AG15" s="953"/>
      <c r="AH15" s="983"/>
      <c r="AI15" s="983"/>
      <c r="AJ15" s="983"/>
      <c r="AK15" s="983"/>
      <c r="AL15" s="949"/>
      <c r="AM15" s="950"/>
      <c r="AN15" s="951"/>
      <c r="AO15" s="952"/>
      <c r="AP15" s="952"/>
      <c r="AQ15" s="953"/>
      <c r="AR15" s="967"/>
      <c r="AS15" s="968" t="s">
        <v>1430</v>
      </c>
      <c r="AT15" s="969">
        <v>80</v>
      </c>
      <c r="AU15" s="995"/>
      <c r="AV15" s="953"/>
      <c r="AW15" s="1129"/>
      <c r="AX15" s="1008" t="s">
        <v>399</v>
      </c>
      <c r="AY15" s="978">
        <v>21</v>
      </c>
      <c r="AZ15" s="978" t="s">
        <v>1426</v>
      </c>
    </row>
    <row r="16" spans="1:52" ht="14.25" customHeight="1">
      <c r="A16" s="1152"/>
      <c r="B16" s="964" t="s">
        <v>304</v>
      </c>
      <c r="C16" s="965">
        <v>64</v>
      </c>
      <c r="D16" s="966" t="s">
        <v>1431</v>
      </c>
      <c r="E16" s="949"/>
      <c r="F16" s="967"/>
      <c r="G16" s="1151"/>
      <c r="H16" s="968" t="s">
        <v>481</v>
      </c>
      <c r="I16" s="969">
        <v>2</v>
      </c>
      <c r="J16" s="969" t="s">
        <v>1375</v>
      </c>
      <c r="K16" s="953"/>
      <c r="L16" s="967"/>
      <c r="M16" s="1152"/>
      <c r="N16" s="968"/>
      <c r="O16" s="969"/>
      <c r="P16" s="969"/>
      <c r="Q16" s="953"/>
      <c r="R16" s="997"/>
      <c r="S16" s="973" t="s">
        <v>1432</v>
      </c>
      <c r="T16" s="974" t="s">
        <v>1377</v>
      </c>
      <c r="U16" s="974" t="s">
        <v>1433</v>
      </c>
      <c r="V16" s="953"/>
      <c r="W16" s="1129"/>
      <c r="X16" s="191" t="s">
        <v>691</v>
      </c>
      <c r="Y16" s="975" t="s">
        <v>692</v>
      </c>
      <c r="Z16" s="965"/>
      <c r="AA16" s="965"/>
      <c r="AB16" s="953"/>
      <c r="AC16" s="113" t="s">
        <v>144</v>
      </c>
      <c r="AD16" s="973"/>
      <c r="AE16" s="1288"/>
      <c r="AF16" s="1287"/>
      <c r="AG16" s="953"/>
      <c r="AH16" s="983"/>
      <c r="AI16" s="983"/>
      <c r="AJ16" s="983"/>
      <c r="AK16" s="983"/>
      <c r="AL16" s="949"/>
      <c r="AM16" s="1009" t="s">
        <v>1434</v>
      </c>
      <c r="AN16" s="1010" t="s">
        <v>287</v>
      </c>
      <c r="AO16" s="969">
        <v>1</v>
      </c>
      <c r="AP16" s="969" t="s">
        <v>1374</v>
      </c>
      <c r="AQ16" s="953"/>
      <c r="AR16" s="967"/>
      <c r="AS16" s="968" t="s">
        <v>1417</v>
      </c>
      <c r="AT16" s="969">
        <v>80</v>
      </c>
      <c r="AU16" s="995"/>
      <c r="AV16" s="979"/>
      <c r="AW16" s="1011" t="s">
        <v>400</v>
      </c>
      <c r="AX16" s="944"/>
      <c r="AY16" s="944"/>
      <c r="AZ16" s="155"/>
    </row>
    <row r="17" spans="1:52" ht="14.25" customHeight="1">
      <c r="A17" s="294"/>
      <c r="B17" s="964" t="s">
        <v>306</v>
      </c>
      <c r="C17" s="965"/>
      <c r="D17" s="966"/>
      <c r="E17" s="949"/>
      <c r="F17" s="967"/>
      <c r="G17" s="1151"/>
      <c r="H17" s="968" t="s">
        <v>482</v>
      </c>
      <c r="I17" s="969">
        <v>2</v>
      </c>
      <c r="J17" s="969" t="s">
        <v>1375</v>
      </c>
      <c r="K17" s="953"/>
      <c r="L17" s="976"/>
      <c r="M17" s="991" t="s">
        <v>641</v>
      </c>
      <c r="N17" s="971"/>
      <c r="O17" s="978">
        <v>2</v>
      </c>
      <c r="P17" s="978"/>
      <c r="Q17" s="953"/>
      <c r="R17" s="997"/>
      <c r="S17" s="973" t="s">
        <v>1435</v>
      </c>
      <c r="T17" s="974" t="s">
        <v>1377</v>
      </c>
      <c r="U17" s="974" t="s">
        <v>1436</v>
      </c>
      <c r="V17" s="953"/>
      <c r="W17" s="1310" t="s">
        <v>693</v>
      </c>
      <c r="X17" s="191" t="s">
        <v>694</v>
      </c>
      <c r="Y17" s="975" t="s">
        <v>695</v>
      </c>
      <c r="Z17" s="965"/>
      <c r="AA17" s="965"/>
      <c r="AB17" s="953"/>
      <c r="AC17" s="113" t="s">
        <v>1437</v>
      </c>
      <c r="AD17" s="973"/>
      <c r="AE17" s="1288"/>
      <c r="AF17" s="1287"/>
      <c r="AG17" s="953"/>
      <c r="AH17" s="983"/>
      <c r="AI17" s="983"/>
      <c r="AJ17" s="983"/>
      <c r="AK17" s="983"/>
      <c r="AL17" s="949"/>
      <c r="AM17" s="967"/>
      <c r="AN17" s="999" t="s">
        <v>293</v>
      </c>
      <c r="AO17" s="969">
        <v>1</v>
      </c>
      <c r="AP17" s="969" t="s">
        <v>1374</v>
      </c>
      <c r="AQ17" s="953"/>
      <c r="AR17" s="967"/>
      <c r="AS17" s="968" t="s">
        <v>1438</v>
      </c>
      <c r="AT17" s="969">
        <v>80</v>
      </c>
      <c r="AU17" s="995"/>
      <c r="AV17" s="953"/>
      <c r="AW17" s="950"/>
      <c r="AX17" s="951"/>
      <c r="AY17" s="1012"/>
      <c r="AZ17" s="1012"/>
    </row>
    <row r="18" spans="1:52" ht="14.25" customHeight="1">
      <c r="A18" s="293" t="s">
        <v>308</v>
      </c>
      <c r="B18" s="1002" t="s">
        <v>309</v>
      </c>
      <c r="C18" s="1003">
        <v>61</v>
      </c>
      <c r="D18" s="1004"/>
      <c r="E18" s="949"/>
      <c r="F18" s="967"/>
      <c r="G18" s="1151"/>
      <c r="H18" s="968" t="s">
        <v>483</v>
      </c>
      <c r="I18" s="969" t="s">
        <v>1209</v>
      </c>
      <c r="J18" s="969" t="s">
        <v>1375</v>
      </c>
      <c r="K18" s="953"/>
      <c r="L18" s="934" t="s">
        <v>643</v>
      </c>
      <c r="M18" s="165"/>
      <c r="N18" s="936"/>
      <c r="O18" s="936"/>
      <c r="P18" s="936"/>
      <c r="Q18" s="953"/>
      <c r="R18" s="1013"/>
      <c r="S18" s="994" t="s">
        <v>1439</v>
      </c>
      <c r="T18" s="1014" t="s">
        <v>1377</v>
      </c>
      <c r="U18" s="1014" t="s">
        <v>1440</v>
      </c>
      <c r="V18" s="953"/>
      <c r="W18" s="1177"/>
      <c r="X18" s="191" t="s">
        <v>697</v>
      </c>
      <c r="Y18" s="975" t="s">
        <v>695</v>
      </c>
      <c r="Z18" s="965"/>
      <c r="AA18" s="965"/>
      <c r="AB18" s="953"/>
      <c r="AC18" s="113" t="s">
        <v>151</v>
      </c>
      <c r="AD18" s="1015"/>
      <c r="AE18" s="1288"/>
      <c r="AF18" s="1287"/>
      <c r="AG18" s="953"/>
      <c r="AH18" s="983"/>
      <c r="AI18" s="983"/>
      <c r="AJ18" s="983"/>
      <c r="AK18" s="983"/>
      <c r="AL18" s="1016"/>
      <c r="AM18" s="967"/>
      <c r="AN18" s="999"/>
      <c r="AO18" s="969"/>
      <c r="AP18" s="969"/>
      <c r="AQ18" s="953"/>
      <c r="AR18" s="967"/>
      <c r="AS18" s="968" t="s">
        <v>1441</v>
      </c>
      <c r="AT18" s="969">
        <v>80</v>
      </c>
      <c r="AU18" s="995"/>
      <c r="AV18" s="953"/>
      <c r="AW18" s="1281" t="s">
        <v>403</v>
      </c>
      <c r="AX18" s="1282" t="s">
        <v>404</v>
      </c>
      <c r="AY18" s="1017"/>
      <c r="AZ18" s="1017"/>
    </row>
    <row r="19" spans="1:52" ht="14.25" customHeight="1">
      <c r="A19" s="203" t="s">
        <v>311</v>
      </c>
      <c r="B19" s="309" t="s">
        <v>312</v>
      </c>
      <c r="C19" s="931"/>
      <c r="D19" s="932"/>
      <c r="E19" s="941"/>
      <c r="F19" s="967"/>
      <c r="G19" s="1151"/>
      <c r="H19" s="968" t="s">
        <v>484</v>
      </c>
      <c r="I19" s="969">
        <v>2</v>
      </c>
      <c r="J19" s="969" t="s">
        <v>477</v>
      </c>
      <c r="K19" s="941"/>
      <c r="L19" s="1018"/>
      <c r="M19" s="988" t="s">
        <v>643</v>
      </c>
      <c r="N19" s="1019" t="s">
        <v>644</v>
      </c>
      <c r="O19" s="1020" t="s">
        <v>1442</v>
      </c>
      <c r="P19" s="1021" t="s">
        <v>1443</v>
      </c>
      <c r="Q19" s="933"/>
      <c r="R19" s="934" t="s">
        <v>1444</v>
      </c>
      <c r="S19" s="936"/>
      <c r="T19" s="936"/>
      <c r="U19" s="936"/>
      <c r="V19" s="941"/>
      <c r="W19" s="1177"/>
      <c r="X19" s="191" t="s">
        <v>698</v>
      </c>
      <c r="Y19" s="975" t="s">
        <v>695</v>
      </c>
      <c r="Z19" s="1005"/>
      <c r="AA19" s="1005"/>
      <c r="AB19" s="941"/>
      <c r="AC19" s="125" t="s">
        <v>1445</v>
      </c>
      <c r="AD19" s="971"/>
      <c r="AE19" s="1288"/>
      <c r="AF19" s="1287"/>
      <c r="AG19" s="953"/>
      <c r="AH19" s="983"/>
      <c r="AI19" s="983"/>
      <c r="AJ19" s="983"/>
      <c r="AK19" s="983"/>
      <c r="AL19" s="949"/>
      <c r="AM19" s="1022" t="s">
        <v>1446</v>
      </c>
      <c r="AN19" s="999" t="s">
        <v>287</v>
      </c>
      <c r="AO19" s="1023">
        <v>1</v>
      </c>
      <c r="AP19" s="969" t="s">
        <v>1374</v>
      </c>
      <c r="AQ19" s="953"/>
      <c r="AR19" s="967"/>
      <c r="AS19" s="968" t="s">
        <v>1447</v>
      </c>
      <c r="AT19" s="969"/>
      <c r="AU19" s="995"/>
      <c r="AV19" s="953"/>
      <c r="AW19" s="1177"/>
      <c r="AX19" s="1188"/>
      <c r="AY19" s="1017"/>
      <c r="AZ19" s="1017"/>
    </row>
    <row r="20" spans="1:52" ht="14.25" customHeight="1">
      <c r="A20" s="1196" t="s">
        <v>313</v>
      </c>
      <c r="B20" s="946"/>
      <c r="C20" s="947">
        <v>64</v>
      </c>
      <c r="D20" s="948" t="s">
        <v>1374</v>
      </c>
      <c r="E20" s="949"/>
      <c r="F20" s="967"/>
      <c r="G20" s="1151"/>
      <c r="H20" s="968" t="s">
        <v>485</v>
      </c>
      <c r="I20" s="969">
        <v>2</v>
      </c>
      <c r="J20" s="969" t="s">
        <v>477</v>
      </c>
      <c r="K20" s="953"/>
      <c r="L20" s="944"/>
      <c r="M20" s="944"/>
      <c r="N20" s="944"/>
      <c r="O20" s="944"/>
      <c r="P20" s="944"/>
      <c r="Q20" s="953"/>
      <c r="R20" s="956"/>
      <c r="S20" s="957" t="s">
        <v>1448</v>
      </c>
      <c r="T20" s="958" t="s">
        <v>1377</v>
      </c>
      <c r="U20" s="958" t="s">
        <v>1378</v>
      </c>
      <c r="V20" s="953"/>
      <c r="W20" s="1177"/>
      <c r="X20" s="191" t="s">
        <v>699</v>
      </c>
      <c r="Y20" s="975" t="s">
        <v>695</v>
      </c>
      <c r="Z20" s="965"/>
      <c r="AA20" s="965"/>
      <c r="AB20" s="953"/>
      <c r="AC20" s="97" t="s">
        <v>172</v>
      </c>
      <c r="AD20" s="998"/>
      <c r="AE20" s="1288"/>
      <c r="AF20" s="1287"/>
      <c r="AG20" s="941"/>
      <c r="AH20" s="983"/>
      <c r="AI20" s="983"/>
      <c r="AJ20" s="983"/>
      <c r="AK20" s="983"/>
      <c r="AL20" s="1006"/>
      <c r="AM20" s="976"/>
      <c r="AN20" s="1001" t="s">
        <v>293</v>
      </c>
      <c r="AO20" s="1024">
        <v>1</v>
      </c>
      <c r="AP20" s="969" t="s">
        <v>1374</v>
      </c>
      <c r="AQ20" s="941"/>
      <c r="AR20" s="967"/>
      <c r="AS20" s="968" t="s">
        <v>1449</v>
      </c>
      <c r="AT20" s="969">
        <v>80</v>
      </c>
      <c r="AU20" s="995"/>
      <c r="AV20" s="941"/>
      <c r="AW20" s="1177"/>
      <c r="AX20" s="1188"/>
      <c r="AY20" s="1017"/>
      <c r="AZ20" s="1017"/>
    </row>
    <row r="21" spans="1:52" ht="14.25" customHeight="1">
      <c r="A21" s="1152"/>
      <c r="B21" s="964"/>
      <c r="C21" s="965">
        <v>64</v>
      </c>
      <c r="D21" s="966" t="s">
        <v>1374</v>
      </c>
      <c r="E21" s="949"/>
      <c r="F21" s="967"/>
      <c r="G21" s="1151"/>
      <c r="H21" s="968" t="s">
        <v>486</v>
      </c>
      <c r="I21" s="969">
        <v>2</v>
      </c>
      <c r="J21" s="969" t="s">
        <v>477</v>
      </c>
      <c r="K21" s="953"/>
      <c r="L21" s="1025"/>
      <c r="M21" s="1025"/>
      <c r="N21" s="1025"/>
      <c r="O21" s="1025"/>
      <c r="P21" s="1025"/>
      <c r="Q21" s="953"/>
      <c r="R21" s="997"/>
      <c r="S21" s="973" t="s">
        <v>1450</v>
      </c>
      <c r="T21" s="974" t="s">
        <v>1377</v>
      </c>
      <c r="U21" s="974" t="s">
        <v>1378</v>
      </c>
      <c r="V21" s="953"/>
      <c r="W21" s="1177"/>
      <c r="X21" s="191" t="s">
        <v>700</v>
      </c>
      <c r="Y21" s="975" t="s">
        <v>695</v>
      </c>
      <c r="Z21" s="965"/>
      <c r="AA21" s="965"/>
      <c r="AB21" s="953"/>
      <c r="AC21" s="103" t="s">
        <v>1101</v>
      </c>
      <c r="AD21" s="957"/>
      <c r="AE21" s="1288"/>
      <c r="AF21" s="1287"/>
      <c r="AG21" s="953"/>
      <c r="AH21" s="983"/>
      <c r="AI21" s="983"/>
      <c r="AJ21" s="983"/>
      <c r="AK21" s="983"/>
      <c r="AL21" s="949"/>
      <c r="AM21" s="934" t="s">
        <v>1451</v>
      </c>
      <c r="AN21" s="935"/>
      <c r="AO21" s="936"/>
      <c r="AP21" s="936"/>
      <c r="AQ21" s="953"/>
      <c r="AR21" s="967"/>
      <c r="AS21" s="968" t="s">
        <v>1452</v>
      </c>
      <c r="AT21" s="969">
        <v>80</v>
      </c>
      <c r="AU21" s="995"/>
      <c r="AV21" s="953"/>
      <c r="AW21" s="1177"/>
      <c r="AX21" s="1188"/>
      <c r="AY21" s="1017"/>
      <c r="AZ21" s="1017"/>
    </row>
    <row r="22" spans="1:52" ht="14.25" customHeight="1">
      <c r="A22" s="294" t="s">
        <v>314</v>
      </c>
      <c r="B22" s="964"/>
      <c r="C22" s="965">
        <v>64</v>
      </c>
      <c r="D22" s="966"/>
      <c r="E22" s="949"/>
      <c r="F22" s="967"/>
      <c r="G22" s="1151"/>
      <c r="H22" s="1267" t="s">
        <v>487</v>
      </c>
      <c r="I22" s="969" t="s">
        <v>1209</v>
      </c>
      <c r="J22" s="969" t="s">
        <v>1375</v>
      </c>
      <c r="K22" s="979"/>
      <c r="L22" s="983"/>
      <c r="M22" s="983"/>
      <c r="N22" s="983"/>
      <c r="O22" s="1025"/>
      <c r="P22" s="1025"/>
      <c r="Q22" s="953"/>
      <c r="R22" s="997"/>
      <c r="S22" s="973" t="s">
        <v>1453</v>
      </c>
      <c r="T22" s="974" t="s">
        <v>1377</v>
      </c>
      <c r="U22" s="974" t="s">
        <v>1378</v>
      </c>
      <c r="V22" s="953"/>
      <c r="W22" s="1177"/>
      <c r="X22" s="191" t="s">
        <v>701</v>
      </c>
      <c r="Y22" s="975" t="s">
        <v>702</v>
      </c>
      <c r="Z22" s="965"/>
      <c r="AA22" s="965"/>
      <c r="AB22" s="953"/>
      <c r="AC22" s="113" t="s">
        <v>1103</v>
      </c>
      <c r="AD22" s="973"/>
      <c r="AE22" s="1288"/>
      <c r="AF22" s="1287"/>
      <c r="AG22" s="953"/>
      <c r="AH22" s="983"/>
      <c r="AI22" s="983"/>
      <c r="AJ22" s="983"/>
      <c r="AK22" s="983"/>
      <c r="AL22" s="72"/>
      <c r="AM22" s="1291"/>
      <c r="AN22" s="1292" t="s">
        <v>1454</v>
      </c>
      <c r="AO22" s="1293">
        <v>12</v>
      </c>
      <c r="AP22" s="1293"/>
      <c r="AQ22" s="1027"/>
      <c r="AR22" s="1028"/>
      <c r="AS22" s="980" t="s">
        <v>1455</v>
      </c>
      <c r="AT22" s="969">
        <v>80</v>
      </c>
      <c r="AU22" s="1029"/>
      <c r="AV22" s="1027"/>
      <c r="AW22" s="1129"/>
      <c r="AX22" s="1163"/>
      <c r="AY22" s="1017">
        <v>10</v>
      </c>
      <c r="AZ22" s="1017"/>
    </row>
    <row r="23" spans="1:52" ht="14.25" customHeight="1">
      <c r="A23" s="294" t="s">
        <v>315</v>
      </c>
      <c r="B23" s="964"/>
      <c r="C23" s="965">
        <v>64</v>
      </c>
      <c r="D23" s="966" t="s">
        <v>1374</v>
      </c>
      <c r="E23" s="949"/>
      <c r="F23" s="967"/>
      <c r="G23" s="1152"/>
      <c r="H23" s="1163"/>
      <c r="I23" s="969" t="s">
        <v>1209</v>
      </c>
      <c r="J23" s="969" t="s">
        <v>1375</v>
      </c>
      <c r="K23" s="953"/>
      <c r="L23" s="983"/>
      <c r="M23" s="983"/>
      <c r="N23" s="983"/>
      <c r="O23" s="1025"/>
      <c r="P23" s="1025"/>
      <c r="Q23" s="953"/>
      <c r="R23" s="1013"/>
      <c r="S23" s="994" t="s">
        <v>1456</v>
      </c>
      <c r="T23" s="1014"/>
      <c r="U23" s="1030"/>
      <c r="V23" s="953"/>
      <c r="W23" s="1177"/>
      <c r="X23" s="191" t="s">
        <v>703</v>
      </c>
      <c r="Y23" s="975" t="s">
        <v>672</v>
      </c>
      <c r="Z23" s="965"/>
      <c r="AA23" s="965"/>
      <c r="AB23" s="953"/>
      <c r="AC23" s="113" t="s">
        <v>1104</v>
      </c>
      <c r="AD23" s="973"/>
      <c r="AE23" s="1288"/>
      <c r="AF23" s="1287"/>
      <c r="AG23" s="953"/>
      <c r="AH23" s="983"/>
      <c r="AI23" s="983"/>
      <c r="AJ23" s="983"/>
      <c r="AK23" s="983"/>
      <c r="AL23" s="949"/>
      <c r="AM23" s="1177"/>
      <c r="AN23" s="1188"/>
      <c r="AO23" s="1148"/>
      <c r="AP23" s="1148"/>
      <c r="AQ23" s="953"/>
      <c r="AR23" s="967"/>
      <c r="AS23" s="968" t="s">
        <v>1457</v>
      </c>
      <c r="AT23" s="969">
        <v>80</v>
      </c>
      <c r="AU23" s="995"/>
      <c r="AV23" s="953"/>
      <c r="AW23" s="1281" t="s">
        <v>409</v>
      </c>
      <c r="AX23" s="1007" t="s">
        <v>410</v>
      </c>
      <c r="AY23" s="1017">
        <v>10</v>
      </c>
      <c r="AZ23" s="1017"/>
    </row>
    <row r="24" spans="1:52" ht="14.25" customHeight="1">
      <c r="A24" s="1193" t="s">
        <v>317</v>
      </c>
      <c r="B24" s="964"/>
      <c r="C24" s="965">
        <v>64</v>
      </c>
      <c r="D24" s="966" t="s">
        <v>1374</v>
      </c>
      <c r="E24" s="949"/>
      <c r="F24" s="967"/>
      <c r="G24" s="1266" t="s">
        <v>488</v>
      </c>
      <c r="H24" s="1267" t="s">
        <v>489</v>
      </c>
      <c r="I24" s="969">
        <v>2</v>
      </c>
      <c r="J24" s="969" t="s">
        <v>1375</v>
      </c>
      <c r="K24" s="953"/>
      <c r="L24" s="983"/>
      <c r="M24" s="983"/>
      <c r="N24" s="983"/>
      <c r="O24" s="1025"/>
      <c r="P24" s="1025"/>
      <c r="Q24" s="979"/>
      <c r="R24" s="934" t="s">
        <v>1458</v>
      </c>
      <c r="S24" s="936"/>
      <c r="T24" s="936"/>
      <c r="U24" s="936"/>
      <c r="V24" s="953"/>
      <c r="W24" s="1177"/>
      <c r="X24" s="191" t="s">
        <v>704</v>
      </c>
      <c r="Y24" s="975" t="s">
        <v>705</v>
      </c>
      <c r="Z24" s="965"/>
      <c r="AA24" s="965"/>
      <c r="AB24" s="953"/>
      <c r="AC24" s="113" t="s">
        <v>1105</v>
      </c>
      <c r="AD24" s="968"/>
      <c r="AE24" s="1288"/>
      <c r="AF24" s="1287"/>
      <c r="AG24" s="953"/>
      <c r="AH24" s="983"/>
      <c r="AI24" s="983"/>
      <c r="AJ24" s="983"/>
      <c r="AK24" s="983"/>
      <c r="AL24" s="949"/>
      <c r="AM24" s="72"/>
      <c r="AN24" s="72"/>
      <c r="AO24" s="72"/>
      <c r="AP24" s="72"/>
      <c r="AQ24" s="953"/>
      <c r="AR24" s="967"/>
      <c r="AS24" s="968" t="s">
        <v>1459</v>
      </c>
      <c r="AT24" s="969">
        <v>80</v>
      </c>
      <c r="AU24" s="995"/>
      <c r="AV24" s="953"/>
      <c r="AW24" s="1177"/>
      <c r="AX24" s="1007" t="s">
        <v>412</v>
      </c>
      <c r="AY24" s="1017">
        <v>10</v>
      </c>
      <c r="AZ24" s="1017"/>
    </row>
    <row r="25" spans="1:52" ht="14.25" customHeight="1">
      <c r="A25" s="1152"/>
      <c r="B25" s="964"/>
      <c r="C25" s="965">
        <v>64</v>
      </c>
      <c r="D25" s="966" t="s">
        <v>1374</v>
      </c>
      <c r="E25" s="949"/>
      <c r="F25" s="967"/>
      <c r="G25" s="1152"/>
      <c r="H25" s="1163"/>
      <c r="I25" s="969">
        <v>2</v>
      </c>
      <c r="J25" s="969" t="s">
        <v>1375</v>
      </c>
      <c r="K25" s="953"/>
      <c r="L25" s="983"/>
      <c r="M25" s="983"/>
      <c r="N25" s="983"/>
      <c r="O25" s="983"/>
      <c r="P25" s="983"/>
      <c r="Q25" s="953"/>
      <c r="R25" s="950"/>
      <c r="S25" s="1031" t="s">
        <v>1460</v>
      </c>
      <c r="T25" s="955"/>
      <c r="U25" s="1311" t="s">
        <v>1461</v>
      </c>
      <c r="V25" s="953"/>
      <c r="W25" s="1177"/>
      <c r="X25" s="191" t="s">
        <v>706</v>
      </c>
      <c r="Y25" s="975" t="s">
        <v>707</v>
      </c>
      <c r="Z25" s="965"/>
      <c r="AA25" s="965"/>
      <c r="AB25" s="953"/>
      <c r="AC25" s="113" t="s">
        <v>168</v>
      </c>
      <c r="AD25" s="999"/>
      <c r="AE25" s="1288"/>
      <c r="AF25" s="1287"/>
      <c r="AG25" s="953"/>
      <c r="AH25" s="983"/>
      <c r="AI25" s="983"/>
      <c r="AJ25" s="983"/>
      <c r="AK25" s="983"/>
      <c r="AL25" s="1016"/>
      <c r="AM25" s="983"/>
      <c r="AN25" s="983"/>
      <c r="AO25" s="983"/>
      <c r="AP25" s="983"/>
      <c r="AQ25" s="953"/>
      <c r="AR25" s="967"/>
      <c r="AS25" s="968" t="s">
        <v>1462</v>
      </c>
      <c r="AT25" s="969">
        <v>80</v>
      </c>
      <c r="AU25" s="995"/>
      <c r="AV25" s="953"/>
      <c r="AW25" s="1129"/>
      <c r="AX25" s="1007" t="s">
        <v>413</v>
      </c>
      <c r="AY25" s="1017">
        <v>10</v>
      </c>
      <c r="AZ25" s="1017"/>
    </row>
    <row r="26" spans="1:52" ht="14.25" customHeight="1">
      <c r="A26" s="1193" t="s">
        <v>318</v>
      </c>
      <c r="B26" s="964"/>
      <c r="C26" s="965">
        <v>64</v>
      </c>
      <c r="D26" s="966" t="s">
        <v>1389</v>
      </c>
      <c r="E26" s="949"/>
      <c r="F26" s="967"/>
      <c r="G26" s="1266" t="s">
        <v>492</v>
      </c>
      <c r="H26" s="1267" t="s">
        <v>478</v>
      </c>
      <c r="I26" s="969" t="s">
        <v>1209</v>
      </c>
      <c r="J26" s="969" t="s">
        <v>1375</v>
      </c>
      <c r="K26" s="979"/>
      <c r="L26" s="983"/>
      <c r="M26" s="983"/>
      <c r="N26" s="983"/>
      <c r="O26" s="983"/>
      <c r="P26" s="983"/>
      <c r="Q26" s="953"/>
      <c r="R26" s="967"/>
      <c r="S26" s="999" t="s">
        <v>1463</v>
      </c>
      <c r="T26" s="995"/>
      <c r="U26" s="1276"/>
      <c r="V26" s="953"/>
      <c r="W26" s="1177"/>
      <c r="X26" s="191" t="s">
        <v>708</v>
      </c>
      <c r="Y26" s="975" t="s">
        <v>709</v>
      </c>
      <c r="Z26" s="965"/>
      <c r="AA26" s="965"/>
      <c r="AB26" s="953"/>
      <c r="AC26" s="113" t="s">
        <v>169</v>
      </c>
      <c r="AD26" s="999"/>
      <c r="AE26" s="1288"/>
      <c r="AF26" s="1287"/>
      <c r="AG26" s="953"/>
      <c r="AH26" s="983"/>
      <c r="AI26" s="983"/>
      <c r="AJ26" s="983"/>
      <c r="AK26" s="983"/>
      <c r="AL26" s="949"/>
      <c r="AM26" s="983"/>
      <c r="AN26" s="983"/>
      <c r="AO26" s="983"/>
      <c r="AP26" s="983"/>
      <c r="AQ26" s="953"/>
      <c r="AR26" s="976"/>
      <c r="AS26" s="977" t="s">
        <v>1464</v>
      </c>
      <c r="AT26" s="969">
        <v>80</v>
      </c>
      <c r="AU26" s="1032"/>
      <c r="AV26" s="953"/>
      <c r="AW26" s="967"/>
      <c r="AX26" s="968"/>
      <c r="AY26" s="1017"/>
      <c r="AZ26" s="1017"/>
    </row>
    <row r="27" spans="1:52" ht="14.25" customHeight="1">
      <c r="A27" s="1151"/>
      <c r="B27" s="964"/>
      <c r="C27" s="965">
        <v>64</v>
      </c>
      <c r="D27" s="966" t="s">
        <v>1389</v>
      </c>
      <c r="E27" s="949"/>
      <c r="F27" s="1028"/>
      <c r="G27" s="1151"/>
      <c r="H27" s="1163"/>
      <c r="I27" s="1033" t="s">
        <v>1209</v>
      </c>
      <c r="J27" s="1033" t="s">
        <v>1375</v>
      </c>
      <c r="K27" s="953"/>
      <c r="L27" s="983"/>
      <c r="M27" s="983"/>
      <c r="N27" s="983"/>
      <c r="O27" s="983"/>
      <c r="P27" s="983"/>
      <c r="Q27" s="953"/>
      <c r="R27" s="1028"/>
      <c r="S27" s="1010" t="s">
        <v>1465</v>
      </c>
      <c r="T27" s="1029"/>
      <c r="U27" s="1276"/>
      <c r="V27" s="953"/>
      <c r="W27" s="1177"/>
      <c r="X27" s="191" t="s">
        <v>710</v>
      </c>
      <c r="Y27" s="975" t="s">
        <v>686</v>
      </c>
      <c r="Z27" s="965"/>
      <c r="AA27" s="965"/>
      <c r="AB27" s="953"/>
      <c r="AC27" s="113" t="s">
        <v>170</v>
      </c>
      <c r="AD27" s="1010"/>
      <c r="AE27" s="1288"/>
      <c r="AF27" s="1287"/>
      <c r="AG27" s="953"/>
      <c r="AH27" s="983"/>
      <c r="AI27" s="983"/>
      <c r="AJ27" s="983"/>
      <c r="AK27" s="983"/>
      <c r="AL27" s="949"/>
      <c r="AM27" s="983"/>
      <c r="AN27" s="983"/>
      <c r="AO27" s="983"/>
      <c r="AP27" s="983"/>
      <c r="AQ27" s="1016"/>
      <c r="AR27" s="943" t="s">
        <v>578</v>
      </c>
      <c r="AS27" s="944"/>
      <c r="AT27" s="944"/>
      <c r="AU27" s="944"/>
      <c r="AV27" s="953"/>
      <c r="AW27" s="967"/>
      <c r="AX27" s="1282" t="s">
        <v>416</v>
      </c>
      <c r="AY27" s="1017"/>
      <c r="AZ27" s="1017"/>
    </row>
    <row r="28" spans="1:52" ht="14.25" customHeight="1">
      <c r="A28" s="1152"/>
      <c r="B28" s="964" t="s">
        <v>319</v>
      </c>
      <c r="C28" s="965">
        <v>38</v>
      </c>
      <c r="D28" s="1034" t="s">
        <v>1466</v>
      </c>
      <c r="E28" s="1035"/>
      <c r="F28" s="1028"/>
      <c r="G28" s="1151"/>
      <c r="H28" s="1268" t="s">
        <v>493</v>
      </c>
      <c r="I28" s="1033" t="s">
        <v>1209</v>
      </c>
      <c r="J28" s="1033" t="s">
        <v>1375</v>
      </c>
      <c r="K28" s="1036"/>
      <c r="L28" s="983"/>
      <c r="M28" s="983"/>
      <c r="N28" s="983"/>
      <c r="O28" s="983"/>
      <c r="P28" s="983"/>
      <c r="Q28" s="1036"/>
      <c r="R28" s="1028"/>
      <c r="S28" s="1010" t="s">
        <v>1467</v>
      </c>
      <c r="T28" s="1029"/>
      <c r="U28" s="1276"/>
      <c r="V28" s="1036"/>
      <c r="W28" s="1177"/>
      <c r="X28" s="191" t="s">
        <v>711</v>
      </c>
      <c r="Y28" s="975" t="s">
        <v>669</v>
      </c>
      <c r="Z28" s="1037"/>
      <c r="AA28" s="1037"/>
      <c r="AB28" s="1036"/>
      <c r="AC28" s="113" t="s">
        <v>171</v>
      </c>
      <c r="AD28" s="1010"/>
      <c r="AE28" s="1288"/>
      <c r="AF28" s="1287"/>
      <c r="AG28" s="953"/>
      <c r="AH28" s="983"/>
      <c r="AI28" s="983"/>
      <c r="AJ28" s="983"/>
      <c r="AK28" s="983"/>
      <c r="AL28" s="72"/>
      <c r="AM28" s="983"/>
      <c r="AN28" s="983"/>
      <c r="AO28" s="983"/>
      <c r="AP28" s="983"/>
      <c r="AQ28" s="72"/>
      <c r="AR28" s="1018"/>
      <c r="AS28" s="1038" t="s">
        <v>1468</v>
      </c>
      <c r="AT28" s="1020">
        <v>2</v>
      </c>
      <c r="AU28" s="1020" t="s">
        <v>1375</v>
      </c>
      <c r="AV28" s="1027"/>
      <c r="AW28" s="1274"/>
      <c r="AX28" s="1188"/>
      <c r="AY28" s="1017"/>
      <c r="AZ28" s="1017"/>
    </row>
    <row r="29" spans="1:52" ht="14.25" customHeight="1">
      <c r="A29" s="293" t="s">
        <v>320</v>
      </c>
      <c r="B29" s="1002" t="s">
        <v>321</v>
      </c>
      <c r="C29" s="1003">
        <v>38</v>
      </c>
      <c r="D29" s="1039" t="s">
        <v>1466</v>
      </c>
      <c r="E29" s="1035"/>
      <c r="F29" s="967"/>
      <c r="G29" s="1151"/>
      <c r="H29" s="1163"/>
      <c r="I29" s="969" t="s">
        <v>1209</v>
      </c>
      <c r="J29" s="969" t="s">
        <v>1375</v>
      </c>
      <c r="K29" s="1036"/>
      <c r="L29" s="983"/>
      <c r="M29" s="983"/>
      <c r="N29" s="983"/>
      <c r="O29" s="983"/>
      <c r="P29" s="983"/>
      <c r="Q29" s="1036"/>
      <c r="R29" s="967"/>
      <c r="S29" s="999" t="s">
        <v>1469</v>
      </c>
      <c r="T29" s="995"/>
      <c r="U29" s="1276"/>
      <c r="V29" s="1036"/>
      <c r="W29" s="1177"/>
      <c r="X29" s="191" t="s">
        <v>712</v>
      </c>
      <c r="Y29" s="975" t="s">
        <v>713</v>
      </c>
      <c r="Z29" s="1037"/>
      <c r="AA29" s="1037"/>
      <c r="AB29" s="1036"/>
      <c r="AC29" s="113" t="s">
        <v>173</v>
      </c>
      <c r="AD29" s="999"/>
      <c r="AE29" s="1288"/>
      <c r="AF29" s="1287"/>
      <c r="AG29" s="1036"/>
      <c r="AH29" s="983"/>
      <c r="AI29" s="983"/>
      <c r="AJ29" s="983"/>
      <c r="AK29" s="983"/>
      <c r="AL29" s="1035"/>
      <c r="AM29" s="983"/>
      <c r="AN29" s="983"/>
      <c r="AO29" s="983"/>
      <c r="AP29" s="983"/>
      <c r="AQ29" s="1035"/>
      <c r="AR29" s="1028"/>
      <c r="AS29" s="980" t="s">
        <v>1470</v>
      </c>
      <c r="AT29" s="1033" t="s">
        <v>1209</v>
      </c>
      <c r="AU29" s="1033" t="s">
        <v>1375</v>
      </c>
      <c r="AV29" s="1036"/>
      <c r="AW29" s="1129"/>
      <c r="AX29" s="1163"/>
      <c r="AY29" s="1040">
        <v>10</v>
      </c>
      <c r="AZ29" s="1040"/>
    </row>
    <row r="30" spans="1:52" ht="14.25" customHeight="1">
      <c r="A30" s="203" t="s">
        <v>322</v>
      </c>
      <c r="B30" s="309" t="s">
        <v>323</v>
      </c>
      <c r="C30" s="931"/>
      <c r="D30" s="932"/>
      <c r="E30" s="941"/>
      <c r="F30" s="967"/>
      <c r="G30" s="1151"/>
      <c r="H30" s="1267" t="s">
        <v>494</v>
      </c>
      <c r="I30" s="969">
        <v>24</v>
      </c>
      <c r="J30" s="969">
        <v>16</v>
      </c>
      <c r="K30" s="933"/>
      <c r="L30" s="983"/>
      <c r="M30" s="983"/>
      <c r="N30" s="983"/>
      <c r="O30" s="983"/>
      <c r="P30" s="983"/>
      <c r="Q30" s="941"/>
      <c r="R30" s="967"/>
      <c r="S30" s="999" t="s">
        <v>1471</v>
      </c>
      <c r="T30" s="995"/>
      <c r="U30" s="1276"/>
      <c r="V30" s="941"/>
      <c r="W30" s="1177"/>
      <c r="X30" s="191" t="s">
        <v>714</v>
      </c>
      <c r="Y30" s="975" t="s">
        <v>715</v>
      </c>
      <c r="Z30" s="1005"/>
      <c r="AA30" s="1005"/>
      <c r="AB30" s="941"/>
      <c r="AC30" s="113" t="s">
        <v>175</v>
      </c>
      <c r="AD30" s="999"/>
      <c r="AE30" s="1288"/>
      <c r="AF30" s="1287"/>
      <c r="AG30" s="1036"/>
      <c r="AH30" s="983"/>
      <c r="AI30" s="983"/>
      <c r="AJ30" s="983"/>
      <c r="AK30" s="983"/>
      <c r="AL30" s="1035"/>
      <c r="AM30" s="983"/>
      <c r="AN30" s="983"/>
      <c r="AO30" s="983"/>
      <c r="AP30" s="983"/>
      <c r="AQ30" s="1035"/>
      <c r="AR30" s="1028"/>
      <c r="AS30" s="980" t="s">
        <v>1472</v>
      </c>
      <c r="AT30" s="1033" t="s">
        <v>1209</v>
      </c>
      <c r="AU30" s="1033" t="s">
        <v>1375</v>
      </c>
      <c r="AV30" s="1041"/>
      <c r="AW30" s="943" t="s">
        <v>418</v>
      </c>
      <c r="AX30" s="944"/>
      <c r="AY30" s="944"/>
      <c r="AZ30" s="155"/>
    </row>
    <row r="31" spans="1:52" ht="14.25" customHeight="1">
      <c r="A31" s="313" t="s">
        <v>324</v>
      </c>
      <c r="B31" s="946" t="s">
        <v>325</v>
      </c>
      <c r="C31" s="947">
        <v>64</v>
      </c>
      <c r="D31" s="948" t="s">
        <v>1389</v>
      </c>
      <c r="E31" s="949"/>
      <c r="F31" s="967"/>
      <c r="G31" s="1151"/>
      <c r="H31" s="1163"/>
      <c r="I31" s="969">
        <v>24</v>
      </c>
      <c r="J31" s="969">
        <v>16</v>
      </c>
      <c r="K31" s="953"/>
      <c r="L31" s="983"/>
      <c r="M31" s="983"/>
      <c r="N31" s="983"/>
      <c r="O31" s="983"/>
      <c r="P31" s="983"/>
      <c r="Q31" s="953"/>
      <c r="R31" s="967"/>
      <c r="S31" s="999" t="s">
        <v>1473</v>
      </c>
      <c r="T31" s="995"/>
      <c r="U31" s="1276"/>
      <c r="V31" s="953"/>
      <c r="W31" s="1177"/>
      <c r="X31" s="191" t="s">
        <v>716</v>
      </c>
      <c r="Y31" s="975" t="s">
        <v>717</v>
      </c>
      <c r="Z31" s="965"/>
      <c r="AA31" s="965"/>
      <c r="AB31" s="953"/>
      <c r="AC31" s="113" t="s">
        <v>176</v>
      </c>
      <c r="AD31" s="999"/>
      <c r="AE31" s="1288"/>
      <c r="AF31" s="1287"/>
      <c r="AG31" s="941"/>
      <c r="AH31" s="983"/>
      <c r="AI31" s="983"/>
      <c r="AJ31" s="983"/>
      <c r="AK31" s="983"/>
      <c r="AL31" s="1006"/>
      <c r="AM31" s="983"/>
      <c r="AN31" s="983"/>
      <c r="AO31" s="983"/>
      <c r="AP31" s="983"/>
      <c r="AQ31" s="1006"/>
      <c r="AR31" s="967"/>
      <c r="AS31" s="968" t="s">
        <v>1474</v>
      </c>
      <c r="AT31" s="969">
        <v>2</v>
      </c>
      <c r="AU31" s="969" t="s">
        <v>1375</v>
      </c>
      <c r="AV31" s="941"/>
      <c r="AW31" s="950"/>
      <c r="AX31" s="1031" t="s">
        <v>421</v>
      </c>
      <c r="AY31" s="952">
        <v>22</v>
      </c>
      <c r="AZ31" s="952"/>
    </row>
    <row r="32" spans="1:52" ht="14.25" customHeight="1">
      <c r="A32" s="294"/>
      <c r="B32" s="964" t="s">
        <v>326</v>
      </c>
      <c r="C32" s="965">
        <v>64</v>
      </c>
      <c r="D32" s="966" t="s">
        <v>1389</v>
      </c>
      <c r="E32" s="949"/>
      <c r="F32" s="967"/>
      <c r="G32" s="1152"/>
      <c r="H32" s="968" t="s">
        <v>495</v>
      </c>
      <c r="I32" s="969">
        <v>24</v>
      </c>
      <c r="J32" s="969">
        <v>16</v>
      </c>
      <c r="K32" s="953"/>
      <c r="L32" s="983"/>
      <c r="M32" s="983"/>
      <c r="N32" s="983"/>
      <c r="O32" s="983"/>
      <c r="P32" s="983"/>
      <c r="Q32" s="953"/>
      <c r="R32" s="967"/>
      <c r="S32" s="999" t="s">
        <v>1475</v>
      </c>
      <c r="T32" s="995"/>
      <c r="U32" s="1276"/>
      <c r="V32" s="953"/>
      <c r="W32" s="1177"/>
      <c r="X32" s="191" t="s">
        <v>718</v>
      </c>
      <c r="Y32" s="975" t="s">
        <v>719</v>
      </c>
      <c r="Z32" s="965"/>
      <c r="AA32" s="965"/>
      <c r="AB32" s="953"/>
      <c r="AC32" s="113" t="s">
        <v>177</v>
      </c>
      <c r="AD32" s="999"/>
      <c r="AE32" s="1288"/>
      <c r="AF32" s="1287"/>
      <c r="AG32" s="953"/>
      <c r="AH32" s="983"/>
      <c r="AI32" s="983"/>
      <c r="AJ32" s="983"/>
      <c r="AK32" s="983"/>
      <c r="AL32" s="949"/>
      <c r="AM32" s="983"/>
      <c r="AN32" s="983"/>
      <c r="AO32" s="983"/>
      <c r="AP32" s="983"/>
      <c r="AQ32" s="949"/>
      <c r="AR32" s="967"/>
      <c r="AS32" s="968" t="s">
        <v>1476</v>
      </c>
      <c r="AT32" s="969">
        <v>2</v>
      </c>
      <c r="AU32" s="969" t="s">
        <v>1375</v>
      </c>
      <c r="AV32" s="953"/>
      <c r="AW32" s="976"/>
      <c r="AX32" s="1001" t="s">
        <v>423</v>
      </c>
      <c r="AY32" s="978">
        <v>22</v>
      </c>
      <c r="AZ32" s="978"/>
    </row>
    <row r="33" spans="1:52" ht="14.25" customHeight="1">
      <c r="A33" s="294"/>
      <c r="B33" s="964" t="s">
        <v>327</v>
      </c>
      <c r="C33" s="965">
        <v>64</v>
      </c>
      <c r="D33" s="966" t="s">
        <v>1389</v>
      </c>
      <c r="E33" s="949"/>
      <c r="F33" s="976"/>
      <c r="G33" s="970" t="s">
        <v>496</v>
      </c>
      <c r="H33" s="971" t="s">
        <v>497</v>
      </c>
      <c r="I33" s="978" t="s">
        <v>1209</v>
      </c>
      <c r="J33" s="978" t="s">
        <v>1477</v>
      </c>
      <c r="K33" s="953"/>
      <c r="L33" s="983"/>
      <c r="M33" s="983"/>
      <c r="N33" s="983"/>
      <c r="O33" s="983"/>
      <c r="P33" s="983"/>
      <c r="Q33" s="953"/>
      <c r="R33" s="967"/>
      <c r="S33" s="999" t="s">
        <v>1478</v>
      </c>
      <c r="T33" s="995"/>
      <c r="U33" s="1276"/>
      <c r="V33" s="953"/>
      <c r="W33" s="1177"/>
      <c r="X33" s="191" t="s">
        <v>720</v>
      </c>
      <c r="Y33" s="975" t="s">
        <v>721</v>
      </c>
      <c r="Z33" s="965"/>
      <c r="AA33" s="965"/>
      <c r="AB33" s="953"/>
      <c r="AC33" s="113" t="s">
        <v>1107</v>
      </c>
      <c r="AD33" s="999"/>
      <c r="AE33" s="1288"/>
      <c r="AF33" s="1287"/>
      <c r="AG33" s="953"/>
      <c r="AH33" s="983"/>
      <c r="AI33" s="983"/>
      <c r="AJ33" s="1042"/>
      <c r="AK33" s="1042"/>
      <c r="AL33" s="949"/>
      <c r="AM33" s="983"/>
      <c r="AN33" s="983"/>
      <c r="AO33" s="983"/>
      <c r="AP33" s="983"/>
      <c r="AQ33" s="949"/>
      <c r="AR33" s="967"/>
      <c r="AS33" s="968" t="s">
        <v>1479</v>
      </c>
      <c r="AT33" s="969">
        <v>2</v>
      </c>
      <c r="AU33" s="969" t="s">
        <v>1375</v>
      </c>
      <c r="AV33" s="979"/>
      <c r="AW33" s="934" t="s">
        <v>1480</v>
      </c>
      <c r="AX33" s="936"/>
      <c r="AY33" s="936"/>
      <c r="AZ33" s="936"/>
    </row>
    <row r="34" spans="1:52" ht="14.25" customHeight="1">
      <c r="A34" s="294" t="s">
        <v>328</v>
      </c>
      <c r="B34" s="964"/>
      <c r="C34" s="965">
        <v>64</v>
      </c>
      <c r="D34" s="966" t="s">
        <v>1374</v>
      </c>
      <c r="E34" s="1016"/>
      <c r="F34" s="934" t="s">
        <v>1481</v>
      </c>
      <c r="G34" s="936"/>
      <c r="H34" s="936"/>
      <c r="I34" s="936"/>
      <c r="J34" s="936"/>
      <c r="K34" s="953"/>
      <c r="L34" s="983"/>
      <c r="M34" s="983"/>
      <c r="N34" s="983"/>
      <c r="O34" s="983"/>
      <c r="P34" s="983"/>
      <c r="Q34" s="953"/>
      <c r="R34" s="967"/>
      <c r="S34" s="999" t="s">
        <v>1482</v>
      </c>
      <c r="T34" s="995"/>
      <c r="U34" s="1276"/>
      <c r="V34" s="953"/>
      <c r="W34" s="1177"/>
      <c r="X34" s="191" t="s">
        <v>722</v>
      </c>
      <c r="Y34" s="975" t="s">
        <v>723</v>
      </c>
      <c r="Z34" s="965"/>
      <c r="AA34" s="965"/>
      <c r="AB34" s="953"/>
      <c r="AC34" s="113" t="s">
        <v>179</v>
      </c>
      <c r="AD34" s="999"/>
      <c r="AE34" s="1288"/>
      <c r="AF34" s="1287"/>
      <c r="AG34" s="953"/>
      <c r="AH34" s="983"/>
      <c r="AI34" s="983"/>
      <c r="AJ34" s="1042"/>
      <c r="AK34" s="1042"/>
      <c r="AL34" s="949"/>
      <c r="AM34" s="983"/>
      <c r="AN34" s="983"/>
      <c r="AO34" s="983"/>
      <c r="AP34" s="983"/>
      <c r="AQ34" s="949"/>
      <c r="AR34" s="967"/>
      <c r="AS34" s="968" t="s">
        <v>1483</v>
      </c>
      <c r="AT34" s="969" t="s">
        <v>1209</v>
      </c>
      <c r="AU34" s="969" t="s">
        <v>1375</v>
      </c>
      <c r="AV34" s="953"/>
      <c r="AW34" s="950"/>
      <c r="AX34" s="951" t="s">
        <v>1484</v>
      </c>
      <c r="AY34" s="1043">
        <v>26</v>
      </c>
      <c r="AZ34" s="1043">
        <v>2</v>
      </c>
    </row>
    <row r="35" spans="1:52" ht="14.25" customHeight="1">
      <c r="A35" s="293" t="s">
        <v>329</v>
      </c>
      <c r="B35" s="1002"/>
      <c r="C35" s="1003">
        <v>64</v>
      </c>
      <c r="D35" s="1004" t="s">
        <v>1485</v>
      </c>
      <c r="E35" s="949"/>
      <c r="F35" s="950"/>
      <c r="G35" s="954" t="s">
        <v>1486</v>
      </c>
      <c r="H35" s="951" t="s">
        <v>1487</v>
      </c>
      <c r="I35" s="952">
        <v>2</v>
      </c>
      <c r="J35" s="952" t="s">
        <v>1375</v>
      </c>
      <c r="K35" s="953"/>
      <c r="L35" s="983"/>
      <c r="M35" s="983"/>
      <c r="N35" s="983"/>
      <c r="O35" s="983"/>
      <c r="P35" s="983"/>
      <c r="Q35" s="949"/>
      <c r="R35" s="967"/>
      <c r="S35" s="999" t="s">
        <v>1488</v>
      </c>
      <c r="T35" s="995"/>
      <c r="U35" s="1276"/>
      <c r="V35" s="953"/>
      <c r="W35" s="1177"/>
      <c r="X35" s="191" t="s">
        <v>724</v>
      </c>
      <c r="Y35" s="975" t="s">
        <v>725</v>
      </c>
      <c r="Z35" s="965"/>
      <c r="AA35" s="965"/>
      <c r="AB35" s="953"/>
      <c r="AC35" s="113" t="s">
        <v>180</v>
      </c>
      <c r="AD35" s="999"/>
      <c r="AE35" s="1289"/>
      <c r="AF35" s="1290"/>
      <c r="AG35" s="953"/>
      <c r="AH35" s="983"/>
      <c r="AI35" s="983"/>
      <c r="AJ35" s="1042"/>
      <c r="AK35" s="1042"/>
      <c r="AL35" s="949"/>
      <c r="AM35" s="983"/>
      <c r="AN35" s="983"/>
      <c r="AO35" s="983"/>
      <c r="AP35" s="983"/>
      <c r="AQ35" s="949"/>
      <c r="AR35" s="967"/>
      <c r="AS35" s="968" t="s">
        <v>1489</v>
      </c>
      <c r="AT35" s="969">
        <v>2</v>
      </c>
      <c r="AU35" s="969" t="s">
        <v>1375</v>
      </c>
      <c r="AV35" s="953"/>
      <c r="AW35" s="967"/>
      <c r="AX35" s="968" t="s">
        <v>1490</v>
      </c>
      <c r="AY35" s="1044">
        <v>26</v>
      </c>
      <c r="AZ35" s="1044">
        <v>2</v>
      </c>
    </row>
    <row r="36" spans="1:52" ht="14.25" customHeight="1">
      <c r="A36" s="1045" t="s">
        <v>1491</v>
      </c>
      <c r="B36" s="1046"/>
      <c r="C36" s="1047"/>
      <c r="D36" s="966"/>
      <c r="E36" s="949"/>
      <c r="F36" s="967"/>
      <c r="G36" s="1269"/>
      <c r="H36" s="968" t="s">
        <v>502</v>
      </c>
      <c r="I36" s="969">
        <v>2</v>
      </c>
      <c r="J36" s="969" t="s">
        <v>1375</v>
      </c>
      <c r="K36" s="953"/>
      <c r="L36" s="983"/>
      <c r="M36" s="983"/>
      <c r="N36" s="983"/>
      <c r="O36" s="983"/>
      <c r="P36" s="983"/>
      <c r="Q36" s="1016"/>
      <c r="R36" s="934" t="s">
        <v>1492</v>
      </c>
      <c r="S36" s="1048"/>
      <c r="T36" s="995"/>
      <c r="U36" s="1276"/>
      <c r="V36" s="979"/>
      <c r="W36" s="1177"/>
      <c r="X36" s="191" t="s">
        <v>726</v>
      </c>
      <c r="Y36" s="975" t="s">
        <v>727</v>
      </c>
      <c r="Z36" s="1005"/>
      <c r="AA36" s="1005"/>
      <c r="AB36" s="953"/>
      <c r="AC36" s="203" t="s">
        <v>1493</v>
      </c>
      <c r="AD36" s="102"/>
      <c r="AE36" s="102"/>
      <c r="AF36" s="102"/>
      <c r="AG36" s="953"/>
      <c r="AH36" s="983"/>
      <c r="AI36" s="983"/>
      <c r="AJ36" s="983"/>
      <c r="AK36" s="983"/>
      <c r="AL36" s="949"/>
      <c r="AM36" s="983"/>
      <c r="AN36" s="983"/>
      <c r="AO36" s="983"/>
      <c r="AP36" s="983"/>
      <c r="AQ36" s="949"/>
      <c r="AR36" s="976"/>
      <c r="AS36" s="977" t="s">
        <v>1494</v>
      </c>
      <c r="AT36" s="978" t="s">
        <v>1209</v>
      </c>
      <c r="AU36" s="978" t="s">
        <v>1375</v>
      </c>
      <c r="AV36" s="953"/>
      <c r="AW36" s="976"/>
      <c r="AX36" s="1001" t="s">
        <v>1495</v>
      </c>
      <c r="AY36" s="978" t="s">
        <v>1496</v>
      </c>
      <c r="AZ36" s="1049"/>
    </row>
    <row r="37" spans="1:52" ht="14.25" customHeight="1">
      <c r="A37" s="294" t="s">
        <v>1497</v>
      </c>
      <c r="B37" s="964" t="s">
        <v>1498</v>
      </c>
      <c r="C37" s="965">
        <v>55</v>
      </c>
      <c r="D37" s="966" t="s">
        <v>1374</v>
      </c>
      <c r="E37" s="949"/>
      <c r="F37" s="967"/>
      <c r="G37" s="1151"/>
      <c r="H37" s="968" t="s">
        <v>503</v>
      </c>
      <c r="I37" s="969">
        <v>2</v>
      </c>
      <c r="J37" s="969" t="s">
        <v>1375</v>
      </c>
      <c r="K37" s="953"/>
      <c r="L37" s="983"/>
      <c r="M37" s="983"/>
      <c r="N37" s="983"/>
      <c r="O37" s="983"/>
      <c r="P37" s="983"/>
      <c r="Q37" s="1016"/>
      <c r="R37" s="950"/>
      <c r="S37" s="1031" t="s">
        <v>1499</v>
      </c>
      <c r="T37" s="955"/>
      <c r="U37" s="1276"/>
      <c r="V37" s="979"/>
      <c r="W37" s="1177"/>
      <c r="X37" s="191" t="s">
        <v>728</v>
      </c>
      <c r="Y37" s="975" t="s">
        <v>729</v>
      </c>
      <c r="Z37" s="965"/>
      <c r="AA37" s="965"/>
      <c r="AB37" s="953"/>
      <c r="AC37" s="185" t="s">
        <v>187</v>
      </c>
      <c r="AD37" s="244" t="s">
        <v>77</v>
      </c>
      <c r="AE37" s="1050" t="s">
        <v>1500</v>
      </c>
      <c r="AF37" s="1050" t="s">
        <v>1115</v>
      </c>
      <c r="AG37" s="953"/>
      <c r="AH37" s="983"/>
      <c r="AI37" s="983"/>
      <c r="AJ37" s="983"/>
      <c r="AK37" s="983"/>
      <c r="AL37" s="949"/>
      <c r="AM37" s="983"/>
      <c r="AN37" s="983"/>
      <c r="AO37" s="983"/>
      <c r="AP37" s="983"/>
      <c r="AQ37" s="949"/>
      <c r="AR37" s="943" t="s">
        <v>1451</v>
      </c>
      <c r="AS37" s="944"/>
      <c r="AT37" s="944"/>
      <c r="AU37" s="944"/>
      <c r="AV37" s="953"/>
      <c r="AW37" s="934" t="s">
        <v>1501</v>
      </c>
      <c r="AX37" s="936"/>
      <c r="AY37" s="936"/>
      <c r="AZ37" s="165"/>
    </row>
    <row r="38" spans="1:52" ht="14.25" customHeight="1">
      <c r="A38" s="294"/>
      <c r="B38" s="964"/>
      <c r="C38" s="965">
        <v>55</v>
      </c>
      <c r="D38" s="966" t="s">
        <v>1374</v>
      </c>
      <c r="E38" s="949"/>
      <c r="F38" s="967"/>
      <c r="G38" s="1151"/>
      <c r="H38" s="968" t="s">
        <v>504</v>
      </c>
      <c r="I38" s="969" t="s">
        <v>1209</v>
      </c>
      <c r="J38" s="969" t="s">
        <v>1375</v>
      </c>
      <c r="K38" s="953"/>
      <c r="L38" s="983"/>
      <c r="M38" s="983"/>
      <c r="N38" s="983"/>
      <c r="O38" s="983"/>
      <c r="P38" s="983"/>
      <c r="Q38" s="1016"/>
      <c r="R38" s="967"/>
      <c r="S38" s="999" t="s">
        <v>1502</v>
      </c>
      <c r="T38" s="995"/>
      <c r="U38" s="1276"/>
      <c r="V38" s="979"/>
      <c r="W38" s="1177"/>
      <c r="X38" s="191" t="s">
        <v>730</v>
      </c>
      <c r="Y38" s="975" t="s">
        <v>731</v>
      </c>
      <c r="Z38" s="1005"/>
      <c r="AA38" s="1005"/>
      <c r="AB38" s="953"/>
      <c r="AC38" s="185" t="s">
        <v>188</v>
      </c>
      <c r="AD38" s="244" t="s">
        <v>77</v>
      </c>
      <c r="AE38" s="1050">
        <v>17</v>
      </c>
      <c r="AF38" s="1050" t="s">
        <v>1118</v>
      </c>
      <c r="AG38" s="953"/>
      <c r="AH38" s="983"/>
      <c r="AI38" s="983"/>
      <c r="AJ38" s="983"/>
      <c r="AK38" s="983"/>
      <c r="AL38" s="949"/>
      <c r="AM38" s="983"/>
      <c r="AN38" s="983"/>
      <c r="AO38" s="983"/>
      <c r="AP38" s="983"/>
      <c r="AQ38" s="949"/>
      <c r="AR38" s="1051"/>
      <c r="AS38" s="1026" t="s">
        <v>1454</v>
      </c>
      <c r="AT38" s="963">
        <v>12</v>
      </c>
      <c r="AU38" s="963"/>
      <c r="AV38" s="953"/>
      <c r="AW38" s="1051"/>
      <c r="AX38" s="1052" t="s">
        <v>1503</v>
      </c>
      <c r="AY38" s="1053">
        <v>25</v>
      </c>
      <c r="AZ38" s="1053">
        <v>243</v>
      </c>
    </row>
    <row r="39" spans="1:52" ht="14.25" customHeight="1">
      <c r="A39" s="294"/>
      <c r="B39" s="964"/>
      <c r="C39" s="965"/>
      <c r="D39" s="966"/>
      <c r="E39" s="949"/>
      <c r="F39" s="967"/>
      <c r="G39" s="1151"/>
      <c r="H39" s="968" t="s">
        <v>505</v>
      </c>
      <c r="I39" s="969">
        <v>2</v>
      </c>
      <c r="J39" s="969" t="s">
        <v>1375</v>
      </c>
      <c r="K39" s="953"/>
      <c r="L39" s="983"/>
      <c r="M39" s="983"/>
      <c r="N39" s="983"/>
      <c r="O39" s="983"/>
      <c r="P39" s="983"/>
      <c r="Q39" s="1016"/>
      <c r="R39" s="976"/>
      <c r="S39" s="1001" t="s">
        <v>513</v>
      </c>
      <c r="T39" s="1032"/>
      <c r="U39" s="1277"/>
      <c r="V39" s="979"/>
      <c r="W39" s="1177"/>
      <c r="X39" s="214" t="s">
        <v>732</v>
      </c>
      <c r="Y39" s="1054"/>
      <c r="Z39" s="1003"/>
      <c r="AA39" s="1003"/>
      <c r="AB39" s="953"/>
      <c r="AC39" s="193" t="s">
        <v>189</v>
      </c>
      <c r="AD39" s="244" t="s">
        <v>77</v>
      </c>
      <c r="AE39" s="1050">
        <v>17</v>
      </c>
      <c r="AF39" s="1050" t="s">
        <v>1120</v>
      </c>
      <c r="AG39" s="953"/>
      <c r="AH39" s="983"/>
      <c r="AI39" s="983"/>
      <c r="AJ39" s="983"/>
      <c r="AK39" s="983"/>
      <c r="AL39" s="949"/>
      <c r="AM39" s="983"/>
      <c r="AN39" s="983"/>
      <c r="AO39" s="983"/>
      <c r="AP39" s="983"/>
      <c r="AQ39" s="949"/>
      <c r="AR39" s="943" t="s">
        <v>610</v>
      </c>
      <c r="AS39" s="944"/>
      <c r="AT39" s="944"/>
      <c r="AU39" s="944"/>
      <c r="AV39" s="953"/>
      <c r="AW39" s="934" t="s">
        <v>424</v>
      </c>
      <c r="AX39" s="936"/>
      <c r="AY39" s="936"/>
      <c r="AZ39" s="936"/>
    </row>
    <row r="40" spans="1:52" ht="14.25" customHeight="1">
      <c r="A40" s="294"/>
      <c r="B40" s="964" t="s">
        <v>1504</v>
      </c>
      <c r="C40" s="965">
        <v>55</v>
      </c>
      <c r="D40" s="966" t="s">
        <v>1374</v>
      </c>
      <c r="E40" s="949"/>
      <c r="F40" s="967"/>
      <c r="G40" s="1152"/>
      <c r="H40" s="968" t="s">
        <v>506</v>
      </c>
      <c r="I40" s="969" t="s">
        <v>1209</v>
      </c>
      <c r="J40" s="969" t="s">
        <v>1375</v>
      </c>
      <c r="K40" s="953"/>
      <c r="L40" s="983"/>
      <c r="M40" s="983"/>
      <c r="N40" s="983"/>
      <c r="O40" s="983"/>
      <c r="P40" s="983"/>
      <c r="Q40" s="1016"/>
      <c r="R40" s="934" t="s">
        <v>1505</v>
      </c>
      <c r="S40" s="936"/>
      <c r="T40" s="934"/>
      <c r="U40" s="936"/>
      <c r="V40" s="979"/>
      <c r="W40" s="1177"/>
      <c r="X40" s="61" t="s">
        <v>733</v>
      </c>
      <c r="Y40" s="980" t="s">
        <v>672</v>
      </c>
      <c r="Z40" s="1033">
        <v>75</v>
      </c>
      <c r="AA40" s="1029"/>
      <c r="AB40" s="953"/>
      <c r="AC40" s="193" t="s">
        <v>190</v>
      </c>
      <c r="AD40" s="244" t="s">
        <v>77</v>
      </c>
      <c r="AE40" s="1050">
        <v>17</v>
      </c>
      <c r="AF40" s="1050" t="s">
        <v>1120</v>
      </c>
      <c r="AG40" s="953"/>
      <c r="AH40" s="983"/>
      <c r="AI40" s="983"/>
      <c r="AJ40" s="983"/>
      <c r="AK40" s="983"/>
      <c r="AL40" s="949"/>
      <c r="AM40" s="983"/>
      <c r="AN40" s="983"/>
      <c r="AO40" s="983"/>
      <c r="AP40" s="983"/>
      <c r="AQ40" s="949"/>
      <c r="AR40" s="950"/>
      <c r="AS40" s="960" t="s">
        <v>609</v>
      </c>
      <c r="AT40" s="952">
        <v>1</v>
      </c>
      <c r="AU40" s="952" t="s">
        <v>1506</v>
      </c>
      <c r="AV40" s="953"/>
      <c r="AW40" s="1051"/>
      <c r="AX40" s="962" t="s">
        <v>426</v>
      </c>
      <c r="AY40" s="1053">
        <v>13</v>
      </c>
      <c r="AZ40" s="1053">
        <v>20</v>
      </c>
    </row>
    <row r="41" spans="1:52" ht="14.25" customHeight="1">
      <c r="A41" s="294" t="s">
        <v>1507</v>
      </c>
      <c r="B41" s="964" t="s">
        <v>1508</v>
      </c>
      <c r="C41" s="965">
        <v>55</v>
      </c>
      <c r="D41" s="966" t="s">
        <v>1509</v>
      </c>
      <c r="E41" s="949"/>
      <c r="F41" s="967"/>
      <c r="G41" s="1055" t="s">
        <v>507</v>
      </c>
      <c r="H41" s="968"/>
      <c r="I41" s="969" t="s">
        <v>1209</v>
      </c>
      <c r="J41" s="969" t="s">
        <v>1375</v>
      </c>
      <c r="K41" s="953"/>
      <c r="L41" s="983"/>
      <c r="M41" s="983"/>
      <c r="N41" s="983"/>
      <c r="O41" s="983"/>
      <c r="P41" s="983"/>
      <c r="Q41" s="949"/>
      <c r="R41" s="1056" t="s">
        <v>1510</v>
      </c>
      <c r="S41" s="957"/>
      <c r="T41" s="1057"/>
      <c r="U41" s="1057"/>
      <c r="V41" s="953"/>
      <c r="W41" s="1177"/>
      <c r="X41" s="61" t="s">
        <v>734</v>
      </c>
      <c r="Y41" s="980" t="s">
        <v>735</v>
      </c>
      <c r="Z41" s="1033">
        <v>76</v>
      </c>
      <c r="AA41" s="1029"/>
      <c r="AB41" s="953"/>
      <c r="AC41" s="193" t="s">
        <v>191</v>
      </c>
      <c r="AD41" s="244" t="s">
        <v>77</v>
      </c>
      <c r="AE41" s="1050">
        <v>17</v>
      </c>
      <c r="AF41" s="1050" t="s">
        <v>1120</v>
      </c>
      <c r="AG41" s="953"/>
      <c r="AH41" s="983"/>
      <c r="AI41" s="983"/>
      <c r="AJ41" s="983"/>
      <c r="AK41" s="983"/>
      <c r="AL41" s="949"/>
      <c r="AM41" s="983"/>
      <c r="AN41" s="983"/>
      <c r="AO41" s="983"/>
      <c r="AP41" s="983"/>
      <c r="AQ41" s="1016"/>
      <c r="AR41" s="976"/>
      <c r="AS41" s="971" t="s">
        <v>1511</v>
      </c>
      <c r="AT41" s="969">
        <v>1</v>
      </c>
      <c r="AU41" s="969" t="s">
        <v>1512</v>
      </c>
      <c r="AV41" s="979"/>
      <c r="AW41" s="934" t="s">
        <v>427</v>
      </c>
      <c r="AX41" s="936"/>
      <c r="AY41" s="936"/>
      <c r="AZ41" s="165"/>
    </row>
    <row r="42" spans="1:52" ht="15.75" customHeight="1">
      <c r="A42" s="294"/>
      <c r="B42" s="964"/>
      <c r="C42" s="965">
        <v>55</v>
      </c>
      <c r="D42" s="966" t="s">
        <v>1509</v>
      </c>
      <c r="E42" s="949"/>
      <c r="F42" s="967"/>
      <c r="G42" s="1055" t="s">
        <v>508</v>
      </c>
      <c r="H42" s="968" t="s">
        <v>509</v>
      </c>
      <c r="I42" s="969" t="s">
        <v>1209</v>
      </c>
      <c r="J42" s="969" t="s">
        <v>1375</v>
      </c>
      <c r="K42" s="953"/>
      <c r="L42" s="983"/>
      <c r="M42" s="983"/>
      <c r="N42" s="983"/>
      <c r="O42" s="983"/>
      <c r="P42" s="983"/>
      <c r="Q42" s="949"/>
      <c r="R42" s="997" t="s">
        <v>1513</v>
      </c>
      <c r="S42" s="973"/>
      <c r="T42" s="1058"/>
      <c r="U42" s="1058"/>
      <c r="V42" s="953"/>
      <c r="W42" s="1177"/>
      <c r="X42" s="61" t="s">
        <v>736</v>
      </c>
      <c r="Y42" s="980" t="s">
        <v>737</v>
      </c>
      <c r="Z42" s="1033">
        <v>77</v>
      </c>
      <c r="AA42" s="1029"/>
      <c r="AB42" s="953"/>
      <c r="AC42" s="193" t="s">
        <v>192</v>
      </c>
      <c r="AD42" s="244" t="s">
        <v>77</v>
      </c>
      <c r="AE42" s="1050">
        <v>17</v>
      </c>
      <c r="AF42" s="1050" t="s">
        <v>1120</v>
      </c>
      <c r="AG42" s="953"/>
      <c r="AH42" s="983"/>
      <c r="AI42" s="983"/>
      <c r="AJ42" s="983"/>
      <c r="AK42" s="983"/>
      <c r="AL42" s="949"/>
      <c r="AM42" s="983"/>
      <c r="AN42" s="983"/>
      <c r="AO42" s="983"/>
      <c r="AP42" s="983"/>
      <c r="AQ42" s="949"/>
      <c r="AR42" s="983"/>
      <c r="AS42" s="983"/>
      <c r="AT42" s="1025"/>
      <c r="AU42" s="1025"/>
      <c r="AV42" s="953"/>
      <c r="AW42" s="950"/>
      <c r="AX42" s="951" t="s">
        <v>429</v>
      </c>
      <c r="AY42" s="952">
        <v>23</v>
      </c>
      <c r="AZ42" s="1043" t="s">
        <v>1514</v>
      </c>
    </row>
    <row r="43" spans="1:52" ht="14.25" customHeight="1">
      <c r="A43" s="294"/>
      <c r="B43" s="964"/>
      <c r="C43" s="965">
        <v>55</v>
      </c>
      <c r="D43" s="966" t="s">
        <v>1509</v>
      </c>
      <c r="E43" s="949"/>
      <c r="F43" s="976"/>
      <c r="G43" s="970" t="s">
        <v>510</v>
      </c>
      <c r="H43" s="971"/>
      <c r="I43" s="978">
        <v>2</v>
      </c>
      <c r="J43" s="978" t="s">
        <v>1375</v>
      </c>
      <c r="K43" s="953"/>
      <c r="L43" s="983"/>
      <c r="M43" s="983"/>
      <c r="N43" s="983"/>
      <c r="O43" s="983"/>
      <c r="P43" s="983"/>
      <c r="Q43" s="949"/>
      <c r="R43" s="997" t="s">
        <v>1515</v>
      </c>
      <c r="S43" s="973"/>
      <c r="T43" s="1058"/>
      <c r="U43" s="1058"/>
      <c r="V43" s="953"/>
      <c r="W43" s="1177"/>
      <c r="X43" s="61" t="s">
        <v>738</v>
      </c>
      <c r="Y43" s="980" t="s">
        <v>739</v>
      </c>
      <c r="Z43" s="1033">
        <v>78</v>
      </c>
      <c r="AA43" s="1029"/>
      <c r="AB43" s="953"/>
      <c r="AC43" s="194" t="s">
        <v>193</v>
      </c>
      <c r="AD43" s="249" t="s">
        <v>77</v>
      </c>
      <c r="AE43" s="1059">
        <v>17</v>
      </c>
      <c r="AF43" s="1059" t="s">
        <v>1120</v>
      </c>
      <c r="AG43" s="953"/>
      <c r="AH43" s="983"/>
      <c r="AI43" s="983"/>
      <c r="AJ43" s="983"/>
      <c r="AK43" s="983"/>
      <c r="AL43" s="949"/>
      <c r="AM43" s="983"/>
      <c r="AN43" s="983"/>
      <c r="AO43" s="983"/>
      <c r="AP43" s="983"/>
      <c r="AQ43" s="1016"/>
      <c r="AR43" s="983"/>
      <c r="AS43" s="983"/>
      <c r="AT43" s="983"/>
      <c r="AU43" s="983"/>
      <c r="AV43" s="979"/>
      <c r="AW43" s="967"/>
      <c r="AX43" s="968" t="s">
        <v>430</v>
      </c>
      <c r="AY43" s="969">
        <v>23</v>
      </c>
      <c r="AZ43" s="1044" t="s">
        <v>1514</v>
      </c>
    </row>
    <row r="44" spans="1:52" ht="14.25" customHeight="1">
      <c r="A44" s="294"/>
      <c r="B44" s="964"/>
      <c r="C44" s="965">
        <v>55</v>
      </c>
      <c r="D44" s="966" t="s">
        <v>1509</v>
      </c>
      <c r="E44" s="949"/>
      <c r="F44" s="934" t="s">
        <v>511</v>
      </c>
      <c r="G44" s="935" t="s">
        <v>512</v>
      </c>
      <c r="H44" s="936"/>
      <c r="I44" s="936"/>
      <c r="J44" s="936"/>
      <c r="K44" s="953"/>
      <c r="L44" s="983"/>
      <c r="M44" s="983"/>
      <c r="N44" s="983"/>
      <c r="O44" s="983"/>
      <c r="P44" s="983"/>
      <c r="Q44" s="1016"/>
      <c r="R44" s="997" t="s">
        <v>1516</v>
      </c>
      <c r="S44" s="973"/>
      <c r="T44" s="1058"/>
      <c r="U44" s="1058"/>
      <c r="V44" s="953"/>
      <c r="W44" s="364" t="s">
        <v>740</v>
      </c>
      <c r="X44" s="203"/>
      <c r="Y44" s="203"/>
      <c r="Z44" s="1060"/>
      <c r="AA44" s="1060"/>
      <c r="AB44" s="953"/>
      <c r="AC44" s="203" t="s">
        <v>194</v>
      </c>
      <c r="AD44" s="102"/>
      <c r="AE44" s="102"/>
      <c r="AF44" s="102"/>
      <c r="AG44" s="953"/>
      <c r="AH44" s="983"/>
      <c r="AI44" s="983"/>
      <c r="AJ44" s="983"/>
      <c r="AK44" s="983"/>
      <c r="AL44" s="949"/>
      <c r="AM44" s="983"/>
      <c r="AN44" s="983"/>
      <c r="AO44" s="983"/>
      <c r="AP44" s="983"/>
      <c r="AQ44" s="949"/>
      <c r="AR44" s="983"/>
      <c r="AS44" s="983"/>
      <c r="AT44" s="983"/>
      <c r="AU44" s="983"/>
      <c r="AV44" s="953"/>
      <c r="AW44" s="967"/>
      <c r="AX44" s="968" t="s">
        <v>431</v>
      </c>
      <c r="AY44" s="969">
        <v>23</v>
      </c>
      <c r="AZ44" s="1044" t="s">
        <v>1514</v>
      </c>
    </row>
    <row r="45" spans="1:52" ht="14.25" customHeight="1">
      <c r="A45" s="294"/>
      <c r="B45" s="964" t="s">
        <v>1517</v>
      </c>
      <c r="C45" s="965">
        <v>55</v>
      </c>
      <c r="D45" s="966" t="s">
        <v>1509</v>
      </c>
      <c r="E45" s="949"/>
      <c r="F45" s="950"/>
      <c r="G45" s="1269" t="s">
        <v>513</v>
      </c>
      <c r="H45" s="951" t="s">
        <v>478</v>
      </c>
      <c r="I45" s="952">
        <v>2</v>
      </c>
      <c r="J45" s="952" t="s">
        <v>1375</v>
      </c>
      <c r="K45" s="953"/>
      <c r="L45" s="983"/>
      <c r="M45" s="983"/>
      <c r="N45" s="983"/>
      <c r="O45" s="983"/>
      <c r="P45" s="983"/>
      <c r="Q45" s="949"/>
      <c r="R45" s="997" t="s">
        <v>1518</v>
      </c>
      <c r="S45" s="973"/>
      <c r="T45" s="1058"/>
      <c r="U45" s="1058"/>
      <c r="V45" s="953"/>
      <c r="W45" s="1312" t="s">
        <v>741</v>
      </c>
      <c r="X45" s="432"/>
      <c r="Y45" s="1061"/>
      <c r="Z45" s="947"/>
      <c r="AA45" s="947"/>
      <c r="AB45" s="953"/>
      <c r="AC45" s="208" t="s">
        <v>195</v>
      </c>
      <c r="AD45" s="239" t="s">
        <v>77</v>
      </c>
      <c r="AE45" s="1062">
        <v>17</v>
      </c>
      <c r="AF45" s="1062" t="s">
        <v>1120</v>
      </c>
      <c r="AG45" s="953"/>
      <c r="AH45" s="983"/>
      <c r="AI45" s="983"/>
      <c r="AJ45" s="983"/>
      <c r="AK45" s="983"/>
      <c r="AL45" s="949"/>
      <c r="AM45" s="983"/>
      <c r="AN45" s="983"/>
      <c r="AO45" s="983"/>
      <c r="AP45" s="983"/>
      <c r="AQ45" s="949"/>
      <c r="AR45" s="983"/>
      <c r="AS45" s="983"/>
      <c r="AT45" s="983"/>
      <c r="AU45" s="983"/>
      <c r="AV45" s="979"/>
      <c r="AW45" s="967"/>
      <c r="AX45" s="968" t="s">
        <v>432</v>
      </c>
      <c r="AY45" s="969">
        <v>23</v>
      </c>
      <c r="AZ45" s="1044" t="s">
        <v>1514</v>
      </c>
    </row>
    <row r="46" spans="1:52" ht="14.25" customHeight="1">
      <c r="A46" s="294"/>
      <c r="B46" s="964"/>
      <c r="C46" s="965">
        <v>55</v>
      </c>
      <c r="D46" s="966" t="s">
        <v>1509</v>
      </c>
      <c r="E46" s="949"/>
      <c r="F46" s="967"/>
      <c r="G46" s="1151"/>
      <c r="H46" s="1267" t="s">
        <v>514</v>
      </c>
      <c r="I46" s="969">
        <v>2</v>
      </c>
      <c r="J46" s="969" t="s">
        <v>1375</v>
      </c>
      <c r="K46" s="953"/>
      <c r="L46" s="983"/>
      <c r="M46" s="983"/>
      <c r="N46" s="983"/>
      <c r="O46" s="983"/>
      <c r="P46" s="983"/>
      <c r="Q46" s="949"/>
      <c r="R46" s="997" t="s">
        <v>1519</v>
      </c>
      <c r="S46" s="973"/>
      <c r="T46" s="1058"/>
      <c r="U46" s="1058"/>
      <c r="V46" s="953"/>
      <c r="W46" s="1177"/>
      <c r="X46" s="193" t="s">
        <v>1520</v>
      </c>
      <c r="Y46" s="1063" t="s">
        <v>1521</v>
      </c>
      <c r="Z46" s="965"/>
      <c r="AA46" s="965"/>
      <c r="AB46" s="953"/>
      <c r="AC46" s="193" t="s">
        <v>196</v>
      </c>
      <c r="AD46" s="244" t="s">
        <v>77</v>
      </c>
      <c r="AE46" s="1050">
        <v>17</v>
      </c>
      <c r="AF46" s="1050" t="s">
        <v>1120</v>
      </c>
      <c r="AG46" s="953"/>
      <c r="AH46" s="983"/>
      <c r="AI46" s="983"/>
      <c r="AJ46" s="983"/>
      <c r="AK46" s="983"/>
      <c r="AL46" s="949"/>
      <c r="AM46" s="983"/>
      <c r="AN46" s="983"/>
      <c r="AO46" s="983"/>
      <c r="AP46" s="983"/>
      <c r="AQ46" s="949"/>
      <c r="AR46" s="983"/>
      <c r="AS46" s="983"/>
      <c r="AT46" s="983"/>
      <c r="AU46" s="983"/>
      <c r="AV46" s="949"/>
      <c r="AW46" s="967"/>
      <c r="AX46" s="968" t="s">
        <v>433</v>
      </c>
      <c r="AY46" s="969">
        <v>23</v>
      </c>
      <c r="AZ46" s="1044" t="s">
        <v>1514</v>
      </c>
    </row>
    <row r="47" spans="1:52" ht="14.25" customHeight="1">
      <c r="A47" s="294"/>
      <c r="B47" s="964"/>
      <c r="C47" s="965">
        <v>55</v>
      </c>
      <c r="D47" s="966" t="s">
        <v>1509</v>
      </c>
      <c r="E47" s="949"/>
      <c r="F47" s="967"/>
      <c r="G47" s="1151"/>
      <c r="H47" s="1188"/>
      <c r="I47" s="969">
        <v>2</v>
      </c>
      <c r="J47" s="969" t="s">
        <v>1375</v>
      </c>
      <c r="K47" s="953"/>
      <c r="L47" s="983"/>
      <c r="M47" s="983"/>
      <c r="N47" s="983"/>
      <c r="O47" s="983"/>
      <c r="P47" s="983"/>
      <c r="Q47" s="949"/>
      <c r="R47" s="997" t="s">
        <v>1522</v>
      </c>
      <c r="S47" s="973"/>
      <c r="T47" s="1058"/>
      <c r="U47" s="1058"/>
      <c r="V47" s="979"/>
      <c r="W47" s="1177"/>
      <c r="X47" s="193" t="s">
        <v>681</v>
      </c>
      <c r="Y47" s="1063" t="s">
        <v>1521</v>
      </c>
      <c r="Z47" s="965"/>
      <c r="AA47" s="965"/>
      <c r="AB47" s="953"/>
      <c r="AC47" s="193" t="s">
        <v>197</v>
      </c>
      <c r="AD47" s="244" t="s">
        <v>77</v>
      </c>
      <c r="AE47" s="1050">
        <v>18</v>
      </c>
      <c r="AF47" s="1050"/>
      <c r="AG47" s="953"/>
      <c r="AH47" s="983"/>
      <c r="AI47" s="983"/>
      <c r="AJ47" s="983"/>
      <c r="AK47" s="983"/>
      <c r="AL47" s="949"/>
      <c r="AM47" s="983"/>
      <c r="AN47" s="983"/>
      <c r="AO47" s="983"/>
      <c r="AP47" s="983"/>
      <c r="AQ47" s="949"/>
      <c r="AR47" s="983"/>
      <c r="AS47" s="983"/>
      <c r="AT47" s="983"/>
      <c r="AU47" s="983"/>
      <c r="AV47" s="949"/>
      <c r="AW47" s="967"/>
      <c r="AX47" s="968" t="s">
        <v>434</v>
      </c>
      <c r="AY47" s="969">
        <v>23</v>
      </c>
      <c r="AZ47" s="1044" t="s">
        <v>1514</v>
      </c>
    </row>
    <row r="48" spans="1:52" ht="14.25" customHeight="1">
      <c r="A48" s="294"/>
      <c r="B48" s="964"/>
      <c r="C48" s="965">
        <v>55</v>
      </c>
      <c r="D48" s="966" t="s">
        <v>1509</v>
      </c>
      <c r="E48" s="1016"/>
      <c r="F48" s="967"/>
      <c r="G48" s="1151"/>
      <c r="H48" s="1188"/>
      <c r="I48" s="969">
        <v>2</v>
      </c>
      <c r="J48" s="969" t="s">
        <v>1375</v>
      </c>
      <c r="K48" s="953"/>
      <c r="L48" s="983"/>
      <c r="M48" s="983"/>
      <c r="N48" s="983"/>
      <c r="O48" s="983"/>
      <c r="P48" s="983"/>
      <c r="Q48" s="949"/>
      <c r="R48" s="997" t="s">
        <v>1523</v>
      </c>
      <c r="S48" s="973"/>
      <c r="T48" s="1058"/>
      <c r="U48" s="1058"/>
      <c r="V48" s="953"/>
      <c r="W48" s="1177"/>
      <c r="X48" s="193" t="s">
        <v>1524</v>
      </c>
      <c r="Y48" s="1063" t="s">
        <v>1521</v>
      </c>
      <c r="Z48" s="965"/>
      <c r="AA48" s="965"/>
      <c r="AB48" s="979"/>
      <c r="AC48" s="193" t="s">
        <v>198</v>
      </c>
      <c r="AD48" s="244" t="s">
        <v>77</v>
      </c>
      <c r="AE48" s="1050">
        <v>18</v>
      </c>
      <c r="AF48" s="1050"/>
      <c r="AG48" s="953"/>
      <c r="AH48" s="983"/>
      <c r="AI48" s="983"/>
      <c r="AJ48" s="983"/>
      <c r="AK48" s="983"/>
      <c r="AL48" s="949"/>
      <c r="AM48" s="983"/>
      <c r="AN48" s="983"/>
      <c r="AO48" s="983"/>
      <c r="AP48" s="983"/>
      <c r="AQ48" s="949"/>
      <c r="AR48" s="983"/>
      <c r="AS48" s="983"/>
      <c r="AT48" s="983"/>
      <c r="AU48" s="983"/>
      <c r="AV48" s="949"/>
      <c r="AW48" s="967"/>
      <c r="AX48" s="968" t="s">
        <v>435</v>
      </c>
      <c r="AY48" s="969">
        <v>23</v>
      </c>
      <c r="AZ48" s="1044" t="s">
        <v>1514</v>
      </c>
    </row>
    <row r="49" spans="1:52" ht="14.25" customHeight="1">
      <c r="A49" s="294"/>
      <c r="B49" s="964" t="s">
        <v>1525</v>
      </c>
      <c r="C49" s="965">
        <v>55</v>
      </c>
      <c r="D49" s="966" t="s">
        <v>1509</v>
      </c>
      <c r="E49" s="949"/>
      <c r="F49" s="967"/>
      <c r="G49" s="1151"/>
      <c r="H49" s="1188"/>
      <c r="I49" s="969">
        <v>2</v>
      </c>
      <c r="J49" s="969" t="s">
        <v>1375</v>
      </c>
      <c r="K49" s="953"/>
      <c r="L49" s="983"/>
      <c r="M49" s="983"/>
      <c r="N49" s="983"/>
      <c r="O49" s="983"/>
      <c r="P49" s="983"/>
      <c r="Q49" s="949"/>
      <c r="R49" s="997" t="s">
        <v>1526</v>
      </c>
      <c r="S49" s="973"/>
      <c r="T49" s="1058"/>
      <c r="U49" s="1058"/>
      <c r="V49" s="953"/>
      <c r="W49" s="1177"/>
      <c r="X49" s="193" t="s">
        <v>1527</v>
      </c>
      <c r="Y49" s="1063" t="s">
        <v>1521</v>
      </c>
      <c r="Z49" s="965"/>
      <c r="AA49" s="965"/>
      <c r="AB49" s="953"/>
      <c r="AC49" s="193" t="s">
        <v>199</v>
      </c>
      <c r="AD49" s="244" t="s">
        <v>77</v>
      </c>
      <c r="AE49" s="1050">
        <v>18</v>
      </c>
      <c r="AF49" s="1050"/>
      <c r="AG49" s="953"/>
      <c r="AH49" s="983"/>
      <c r="AI49" s="983"/>
      <c r="AJ49" s="983"/>
      <c r="AK49" s="983"/>
      <c r="AL49" s="949"/>
      <c r="AM49" s="983"/>
      <c r="AN49" s="983"/>
      <c r="AO49" s="983"/>
      <c r="AP49" s="983"/>
      <c r="AQ49" s="949"/>
      <c r="AR49" s="983"/>
      <c r="AS49" s="983"/>
      <c r="AT49" s="983"/>
      <c r="AU49" s="983"/>
      <c r="AV49" s="949"/>
      <c r="AW49" s="976"/>
      <c r="AX49" s="1001" t="s">
        <v>436</v>
      </c>
      <c r="AY49" s="978">
        <v>44</v>
      </c>
      <c r="AZ49" s="1049" t="s">
        <v>1528</v>
      </c>
    </row>
    <row r="50" spans="1:52" ht="14.25" customHeight="1">
      <c r="A50" s="294"/>
      <c r="B50" s="964"/>
      <c r="C50" s="965">
        <v>55</v>
      </c>
      <c r="D50" s="966" t="s">
        <v>1509</v>
      </c>
      <c r="E50" s="949"/>
      <c r="F50" s="967"/>
      <c r="G50" s="1151"/>
      <c r="H50" s="1188"/>
      <c r="I50" s="969">
        <v>2</v>
      </c>
      <c r="J50" s="969" t="s">
        <v>1375</v>
      </c>
      <c r="K50" s="953"/>
      <c r="L50" s="983"/>
      <c r="M50" s="983"/>
      <c r="N50" s="983"/>
      <c r="O50" s="983"/>
      <c r="P50" s="983"/>
      <c r="Q50" s="949"/>
      <c r="R50" s="997" t="s">
        <v>1529</v>
      </c>
      <c r="S50" s="973"/>
      <c r="T50" s="1058"/>
      <c r="U50" s="1058"/>
      <c r="V50" s="953"/>
      <c r="W50" s="1129"/>
      <c r="X50" s="194"/>
      <c r="Y50" s="683"/>
      <c r="Z50" s="1003"/>
      <c r="AA50" s="1003"/>
      <c r="AB50" s="953"/>
      <c r="AC50" s="193" t="s">
        <v>200</v>
      </c>
      <c r="AD50" s="244" t="s">
        <v>77</v>
      </c>
      <c r="AE50" s="1050">
        <v>18</v>
      </c>
      <c r="AF50" s="1050"/>
      <c r="AG50" s="953"/>
      <c r="AH50" s="983"/>
      <c r="AI50" s="983"/>
      <c r="AJ50" s="983"/>
      <c r="AK50" s="983"/>
      <c r="AL50" s="949"/>
      <c r="AM50" s="983"/>
      <c r="AN50" s="983"/>
      <c r="AO50" s="983"/>
      <c r="AP50" s="983"/>
      <c r="AQ50" s="949"/>
      <c r="AR50" s="983"/>
      <c r="AS50" s="983"/>
      <c r="AT50" s="983"/>
      <c r="AU50" s="983"/>
      <c r="AV50" s="949"/>
      <c r="AW50" s="934" t="s">
        <v>437</v>
      </c>
      <c r="AX50" s="936"/>
      <c r="AY50" s="936"/>
      <c r="AZ50" s="165"/>
    </row>
    <row r="51" spans="1:52" ht="14.25" customHeight="1">
      <c r="A51" s="294"/>
      <c r="B51" s="964"/>
      <c r="C51" s="965">
        <v>55</v>
      </c>
      <c r="D51" s="966" t="s">
        <v>1509</v>
      </c>
      <c r="E51" s="949"/>
      <c r="F51" s="967"/>
      <c r="G51" s="1151"/>
      <c r="H51" s="1188"/>
      <c r="I51" s="969">
        <v>2</v>
      </c>
      <c r="J51" s="969" t="s">
        <v>1375</v>
      </c>
      <c r="K51" s="953"/>
      <c r="L51" s="983"/>
      <c r="M51" s="983"/>
      <c r="N51" s="983"/>
      <c r="O51" s="983"/>
      <c r="P51" s="983"/>
      <c r="Q51" s="949"/>
      <c r="R51" s="997" t="s">
        <v>1530</v>
      </c>
      <c r="S51" s="973"/>
      <c r="T51" s="1058"/>
      <c r="U51" s="1058"/>
      <c r="V51" s="953"/>
      <c r="W51" s="364" t="s">
        <v>753</v>
      </c>
      <c r="X51" s="203"/>
      <c r="Y51" s="203"/>
      <c r="Z51" s="1064"/>
      <c r="AA51" s="1064"/>
      <c r="AB51" s="953"/>
      <c r="AC51" s="193" t="s">
        <v>201</v>
      </c>
      <c r="AD51" s="244" t="s">
        <v>77</v>
      </c>
      <c r="AE51" s="1050">
        <v>18</v>
      </c>
      <c r="AF51" s="1050"/>
      <c r="AG51" s="953"/>
      <c r="AH51" s="983"/>
      <c r="AI51" s="983"/>
      <c r="AJ51" s="983"/>
      <c r="AK51" s="983"/>
      <c r="AL51" s="949"/>
      <c r="AM51" s="983"/>
      <c r="AN51" s="983"/>
      <c r="AO51" s="983"/>
      <c r="AP51" s="983"/>
      <c r="AQ51" s="949"/>
      <c r="AR51" s="983"/>
      <c r="AS51" s="983"/>
      <c r="AT51" s="983"/>
      <c r="AU51" s="983"/>
      <c r="AV51" s="949"/>
      <c r="AW51" s="1065" t="s">
        <v>439</v>
      </c>
      <c r="AX51" s="1066" t="s">
        <v>440</v>
      </c>
      <c r="AY51" s="1067">
        <v>44</v>
      </c>
      <c r="AZ51" s="1068" t="s">
        <v>1528</v>
      </c>
    </row>
    <row r="52" spans="1:52" ht="14.25" customHeight="1">
      <c r="A52" s="294"/>
      <c r="B52" s="964"/>
      <c r="C52" s="965">
        <v>55</v>
      </c>
      <c r="D52" s="966" t="s">
        <v>1509</v>
      </c>
      <c r="E52" s="949"/>
      <c r="F52" s="967"/>
      <c r="G52" s="1151"/>
      <c r="H52" s="1188"/>
      <c r="I52" s="969">
        <v>2</v>
      </c>
      <c r="J52" s="969" t="s">
        <v>1375</v>
      </c>
      <c r="K52" s="953"/>
      <c r="L52" s="983"/>
      <c r="M52" s="983"/>
      <c r="N52" s="983"/>
      <c r="O52" s="983"/>
      <c r="P52" s="983"/>
      <c r="Q52" s="949"/>
      <c r="R52" s="997" t="s">
        <v>1531</v>
      </c>
      <c r="S52" s="973"/>
      <c r="T52" s="1058"/>
      <c r="U52" s="1058"/>
      <c r="V52" s="953"/>
      <c r="W52" s="1316" t="s">
        <v>754</v>
      </c>
      <c r="X52" s="208" t="s">
        <v>755</v>
      </c>
      <c r="Y52" s="1069"/>
      <c r="Z52" s="1317">
        <v>40</v>
      </c>
      <c r="AA52" s="947"/>
      <c r="AB52" s="953"/>
      <c r="AC52" s="193" t="s">
        <v>202</v>
      </c>
      <c r="AD52" s="244" t="s">
        <v>77</v>
      </c>
      <c r="AE52" s="1050">
        <v>18</v>
      </c>
      <c r="AF52" s="1050"/>
      <c r="AG52" s="953"/>
      <c r="AH52" s="983"/>
      <c r="AI52" s="983"/>
      <c r="AJ52" s="983"/>
      <c r="AK52" s="983"/>
      <c r="AL52" s="949"/>
      <c r="AM52" s="983"/>
      <c r="AN52" s="983"/>
      <c r="AO52" s="983"/>
      <c r="AP52" s="983"/>
      <c r="AQ52" s="949"/>
      <c r="AR52" s="983"/>
      <c r="AS52" s="983"/>
      <c r="AT52" s="983"/>
      <c r="AU52" s="983"/>
      <c r="AV52" s="949"/>
      <c r="AW52" s="967"/>
      <c r="AX52" s="968" t="s">
        <v>441</v>
      </c>
      <c r="AY52" s="1071">
        <v>44</v>
      </c>
      <c r="AZ52" s="1072" t="s">
        <v>1528</v>
      </c>
    </row>
    <row r="53" spans="1:52" ht="14.25" customHeight="1">
      <c r="A53" s="293"/>
      <c r="B53" s="1002" t="s">
        <v>1532</v>
      </c>
      <c r="C53" s="1003">
        <v>55</v>
      </c>
      <c r="D53" s="1004" t="s">
        <v>1509</v>
      </c>
      <c r="E53" s="949"/>
      <c r="F53" s="967"/>
      <c r="G53" s="1151"/>
      <c r="H53" s="1163"/>
      <c r="I53" s="969">
        <v>2</v>
      </c>
      <c r="J53" s="969" t="s">
        <v>1375</v>
      </c>
      <c r="K53" s="953"/>
      <c r="L53" s="983"/>
      <c r="M53" s="983"/>
      <c r="N53" s="983"/>
      <c r="O53" s="983"/>
      <c r="P53" s="983"/>
      <c r="Q53" s="949"/>
      <c r="R53" s="997" t="s">
        <v>1533</v>
      </c>
      <c r="S53" s="973"/>
      <c r="T53" s="1058"/>
      <c r="U53" s="1058"/>
      <c r="V53" s="953"/>
      <c r="W53" s="1177"/>
      <c r="X53" s="193" t="s">
        <v>757</v>
      </c>
      <c r="Y53" s="1073"/>
      <c r="Z53" s="1276"/>
      <c r="AA53" s="965"/>
      <c r="AB53" s="953"/>
      <c r="AC53" s="193" t="s">
        <v>191</v>
      </c>
      <c r="AD53" s="244" t="s">
        <v>77</v>
      </c>
      <c r="AE53" s="1050">
        <v>18</v>
      </c>
      <c r="AF53" s="1050"/>
      <c r="AG53" s="953"/>
      <c r="AH53" s="983"/>
      <c r="AI53" s="983"/>
      <c r="AJ53" s="983"/>
      <c r="AK53" s="983"/>
      <c r="AL53" s="949"/>
      <c r="AM53" s="983"/>
      <c r="AN53" s="983"/>
      <c r="AO53" s="983"/>
      <c r="AP53" s="983"/>
      <c r="AQ53" s="949"/>
      <c r="AR53" s="983"/>
      <c r="AS53" s="983"/>
      <c r="AT53" s="983"/>
      <c r="AU53" s="983"/>
      <c r="AV53" s="949"/>
      <c r="AW53" s="967"/>
      <c r="AX53" s="1074" t="s">
        <v>1534</v>
      </c>
      <c r="AY53" s="1071">
        <v>44</v>
      </c>
      <c r="AZ53" s="1072" t="s">
        <v>1528</v>
      </c>
    </row>
    <row r="54" spans="1:52" ht="14.25" customHeight="1">
      <c r="A54" s="203" t="s">
        <v>1535</v>
      </c>
      <c r="B54" s="328" t="s">
        <v>1536</v>
      </c>
      <c r="C54" s="931"/>
      <c r="D54" s="932"/>
      <c r="E54" s="949"/>
      <c r="F54" s="967"/>
      <c r="G54" s="1151"/>
      <c r="H54" s="1267" t="s">
        <v>523</v>
      </c>
      <c r="I54" s="969">
        <v>2</v>
      </c>
      <c r="J54" s="969" t="s">
        <v>1375</v>
      </c>
      <c r="K54" s="953"/>
      <c r="L54" s="983"/>
      <c r="M54" s="983"/>
      <c r="N54" s="983"/>
      <c r="O54" s="983"/>
      <c r="P54" s="983"/>
      <c r="Q54" s="949"/>
      <c r="R54" s="997" t="s">
        <v>1537</v>
      </c>
      <c r="S54" s="973"/>
      <c r="T54" s="1058"/>
      <c r="U54" s="1058"/>
      <c r="V54" s="953"/>
      <c r="W54" s="1177"/>
      <c r="X54" s="193" t="s">
        <v>758</v>
      </c>
      <c r="Y54" s="1073"/>
      <c r="Z54" s="1276"/>
      <c r="AA54" s="965"/>
      <c r="AB54" s="953"/>
      <c r="AC54" s="193" t="s">
        <v>203</v>
      </c>
      <c r="AD54" s="244" t="s">
        <v>77</v>
      </c>
      <c r="AE54" s="1050">
        <v>18</v>
      </c>
      <c r="AF54" s="1050"/>
      <c r="AG54" s="953"/>
      <c r="AH54" s="983"/>
      <c r="AI54" s="983"/>
      <c r="AJ54" s="983"/>
      <c r="AK54" s="983"/>
      <c r="AL54" s="949"/>
      <c r="AM54" s="983"/>
      <c r="AN54" s="983"/>
      <c r="AO54" s="983"/>
      <c r="AP54" s="983"/>
      <c r="AQ54" s="949"/>
      <c r="AR54" s="983"/>
      <c r="AS54" s="983"/>
      <c r="AT54" s="983"/>
      <c r="AU54" s="983"/>
      <c r="AV54" s="1016"/>
      <c r="AW54" s="967"/>
      <c r="AX54" s="1074" t="s">
        <v>1538</v>
      </c>
      <c r="AY54" s="1071">
        <v>44</v>
      </c>
      <c r="AZ54" s="1072" t="s">
        <v>1528</v>
      </c>
    </row>
    <row r="55" spans="1:52" ht="14.25" customHeight="1">
      <c r="A55" s="313" t="s">
        <v>1539</v>
      </c>
      <c r="B55" s="946"/>
      <c r="C55" s="947">
        <v>55</v>
      </c>
      <c r="D55" s="948" t="s">
        <v>1540</v>
      </c>
      <c r="E55" s="949"/>
      <c r="F55" s="967"/>
      <c r="G55" s="1151"/>
      <c r="H55" s="1188"/>
      <c r="I55" s="969">
        <v>2</v>
      </c>
      <c r="J55" s="969" t="s">
        <v>1375</v>
      </c>
      <c r="K55" s="953"/>
      <c r="L55" s="983"/>
      <c r="M55" s="983"/>
      <c r="N55" s="983"/>
      <c r="O55" s="983"/>
      <c r="P55" s="983"/>
      <c r="Q55" s="949"/>
      <c r="R55" s="997" t="s">
        <v>1541</v>
      </c>
      <c r="S55" s="973"/>
      <c r="T55" s="1058"/>
      <c r="U55" s="1058"/>
      <c r="V55" s="953"/>
      <c r="W55" s="1177"/>
      <c r="X55" s="193" t="s">
        <v>759</v>
      </c>
      <c r="Y55" s="1073"/>
      <c r="Z55" s="1276"/>
      <c r="AA55" s="965"/>
      <c r="AB55" s="953"/>
      <c r="AC55" s="193" t="s">
        <v>204</v>
      </c>
      <c r="AD55" s="244" t="s">
        <v>77</v>
      </c>
      <c r="AE55" s="1050">
        <v>18</v>
      </c>
      <c r="AF55" s="1050"/>
      <c r="AG55" s="953"/>
      <c r="AH55" s="983"/>
      <c r="AI55" s="983"/>
      <c r="AJ55" s="983"/>
      <c r="AK55" s="983"/>
      <c r="AL55" s="949"/>
      <c r="AM55" s="983"/>
      <c r="AN55" s="983"/>
      <c r="AO55" s="983"/>
      <c r="AP55" s="983"/>
      <c r="AQ55" s="949"/>
      <c r="AR55" s="983"/>
      <c r="AS55" s="983"/>
      <c r="AT55" s="983"/>
      <c r="AU55" s="983"/>
      <c r="AV55" s="949"/>
      <c r="AW55" s="967"/>
      <c r="AX55" s="1074" t="s">
        <v>1542</v>
      </c>
      <c r="AY55" s="1071">
        <v>44</v>
      </c>
      <c r="AZ55" s="1072" t="s">
        <v>1528</v>
      </c>
    </row>
    <row r="56" spans="1:52" ht="14.25" customHeight="1">
      <c r="A56" s="294" t="s">
        <v>1543</v>
      </c>
      <c r="B56" s="964"/>
      <c r="C56" s="965">
        <v>55</v>
      </c>
      <c r="D56" s="966" t="s">
        <v>1540</v>
      </c>
      <c r="E56" s="949"/>
      <c r="F56" s="967"/>
      <c r="G56" s="1151"/>
      <c r="H56" s="1188"/>
      <c r="I56" s="969">
        <v>2</v>
      </c>
      <c r="J56" s="969" t="s">
        <v>1375</v>
      </c>
      <c r="K56" s="953"/>
      <c r="L56" s="983"/>
      <c r="M56" s="983"/>
      <c r="N56" s="983"/>
      <c r="O56" s="983"/>
      <c r="P56" s="983"/>
      <c r="Q56" s="949"/>
      <c r="R56" s="997" t="s">
        <v>1544</v>
      </c>
      <c r="S56" s="973" t="s">
        <v>1545</v>
      </c>
      <c r="T56" s="1044">
        <v>8</v>
      </c>
      <c r="U56" s="1058"/>
      <c r="V56" s="953"/>
      <c r="W56" s="1129"/>
      <c r="X56" s="193" t="s">
        <v>760</v>
      </c>
      <c r="Y56" s="1073"/>
      <c r="Z56" s="1277"/>
      <c r="AA56" s="965"/>
      <c r="AB56" s="953"/>
      <c r="AC56" s="193" t="s">
        <v>205</v>
      </c>
      <c r="AD56" s="244" t="s">
        <v>77</v>
      </c>
      <c r="AE56" s="1050">
        <v>18</v>
      </c>
      <c r="AF56" s="1050"/>
      <c r="AG56" s="953"/>
      <c r="AH56" s="983"/>
      <c r="AI56" s="983"/>
      <c r="AJ56" s="983"/>
      <c r="AK56" s="983"/>
      <c r="AL56" s="949"/>
      <c r="AM56" s="983"/>
      <c r="AN56" s="983"/>
      <c r="AO56" s="983"/>
      <c r="AP56" s="983"/>
      <c r="AQ56" s="949"/>
      <c r="AR56" s="983"/>
      <c r="AS56" s="983"/>
      <c r="AT56" s="983"/>
      <c r="AU56" s="983"/>
      <c r="AV56" s="949"/>
      <c r="AW56" s="967"/>
      <c r="AX56" s="1074" t="s">
        <v>1546</v>
      </c>
      <c r="AY56" s="1071">
        <v>44</v>
      </c>
      <c r="AZ56" s="1072" t="s">
        <v>1528</v>
      </c>
    </row>
    <row r="57" spans="1:52" ht="14.25" customHeight="1">
      <c r="A57" s="294" t="s">
        <v>1547</v>
      </c>
      <c r="B57" s="964"/>
      <c r="C57" s="965">
        <v>55</v>
      </c>
      <c r="D57" s="966" t="s">
        <v>1540</v>
      </c>
      <c r="E57" s="949"/>
      <c r="F57" s="967"/>
      <c r="G57" s="1151"/>
      <c r="H57" s="1188"/>
      <c r="I57" s="969">
        <v>2</v>
      </c>
      <c r="J57" s="969" t="s">
        <v>1375</v>
      </c>
      <c r="K57" s="953"/>
      <c r="L57" s="983"/>
      <c r="M57" s="983"/>
      <c r="N57" s="983"/>
      <c r="O57" s="983"/>
      <c r="P57" s="983"/>
      <c r="Q57" s="949"/>
      <c r="R57" s="1318" t="s">
        <v>1548</v>
      </c>
      <c r="S57" s="973" t="s">
        <v>1549</v>
      </c>
      <c r="T57" s="1044">
        <v>17</v>
      </c>
      <c r="U57" s="1058"/>
      <c r="V57" s="953"/>
      <c r="W57" s="1319" t="s">
        <v>761</v>
      </c>
      <c r="X57" s="193" t="s">
        <v>755</v>
      </c>
      <c r="Y57" s="1073"/>
      <c r="Z57" s="1320">
        <v>40</v>
      </c>
      <c r="AA57" s="965"/>
      <c r="AB57" s="953"/>
      <c r="AC57" s="193" t="s">
        <v>206</v>
      </c>
      <c r="AD57" s="244" t="s">
        <v>77</v>
      </c>
      <c r="AE57" s="1050">
        <v>18</v>
      </c>
      <c r="AF57" s="1050"/>
      <c r="AG57" s="953"/>
      <c r="AH57" s="983"/>
      <c r="AI57" s="983"/>
      <c r="AJ57" s="983"/>
      <c r="AK57" s="983"/>
      <c r="AL57" s="949"/>
      <c r="AM57" s="983"/>
      <c r="AN57" s="983"/>
      <c r="AO57" s="983"/>
      <c r="AP57" s="983"/>
      <c r="AQ57" s="949"/>
      <c r="AR57" s="983"/>
      <c r="AS57" s="983"/>
      <c r="AT57" s="983"/>
      <c r="AU57" s="983"/>
      <c r="AV57" s="949"/>
      <c r="AW57" s="967"/>
      <c r="AX57" s="1074" t="s">
        <v>446</v>
      </c>
      <c r="AY57" s="1071">
        <v>44</v>
      </c>
      <c r="AZ57" s="1072" t="s">
        <v>1528</v>
      </c>
    </row>
    <row r="58" spans="1:52" ht="14.25" customHeight="1">
      <c r="A58" s="294" t="s">
        <v>1550</v>
      </c>
      <c r="B58" s="964"/>
      <c r="C58" s="965">
        <v>55</v>
      </c>
      <c r="D58" s="966" t="s">
        <v>1540</v>
      </c>
      <c r="E58" s="949"/>
      <c r="F58" s="967"/>
      <c r="G58" s="1151"/>
      <c r="H58" s="1188"/>
      <c r="I58" s="969">
        <v>2</v>
      </c>
      <c r="J58" s="969" t="s">
        <v>1375</v>
      </c>
      <c r="K58" s="953"/>
      <c r="L58" s="983"/>
      <c r="M58" s="983"/>
      <c r="N58" s="983"/>
      <c r="O58" s="983"/>
      <c r="P58" s="983"/>
      <c r="Q58" s="949"/>
      <c r="R58" s="1129"/>
      <c r="S58" s="994" t="s">
        <v>1551</v>
      </c>
      <c r="T58" s="1049">
        <v>18</v>
      </c>
      <c r="U58" s="1030"/>
      <c r="V58" s="979"/>
      <c r="W58" s="1177"/>
      <c r="X58" s="193" t="s">
        <v>757</v>
      </c>
      <c r="Y58" s="1073"/>
      <c r="Z58" s="1276"/>
      <c r="AA58" s="965"/>
      <c r="AB58" s="953"/>
      <c r="AC58" s="193" t="s">
        <v>207</v>
      </c>
      <c r="AD58" s="244" t="s">
        <v>77</v>
      </c>
      <c r="AE58" s="1050">
        <v>18</v>
      </c>
      <c r="AF58" s="1050"/>
      <c r="AG58" s="953"/>
      <c r="AH58" s="983"/>
      <c r="AI58" s="983"/>
      <c r="AJ58" s="983"/>
      <c r="AK58" s="983"/>
      <c r="AL58" s="949"/>
      <c r="AM58" s="983"/>
      <c r="AN58" s="983"/>
      <c r="AO58" s="983"/>
      <c r="AP58" s="983"/>
      <c r="AQ58" s="949"/>
      <c r="AR58" s="983"/>
      <c r="AS58" s="983"/>
      <c r="AT58" s="983"/>
      <c r="AU58" s="983"/>
      <c r="AV58" s="949"/>
      <c r="AW58" s="967"/>
      <c r="AX58" s="1074" t="s">
        <v>1552</v>
      </c>
      <c r="AY58" s="1071">
        <v>44</v>
      </c>
      <c r="AZ58" s="1072" t="s">
        <v>1528</v>
      </c>
    </row>
    <row r="59" spans="1:52" ht="14.25" customHeight="1">
      <c r="A59" s="294" t="s">
        <v>1553</v>
      </c>
      <c r="B59" s="964" t="s">
        <v>1554</v>
      </c>
      <c r="C59" s="965">
        <v>55</v>
      </c>
      <c r="D59" s="966" t="s">
        <v>1555</v>
      </c>
      <c r="E59" s="941"/>
      <c r="F59" s="967"/>
      <c r="G59" s="1151"/>
      <c r="H59" s="1188"/>
      <c r="I59" s="969">
        <v>2</v>
      </c>
      <c r="J59" s="969" t="s">
        <v>1375</v>
      </c>
      <c r="K59" s="941"/>
      <c r="L59" s="983"/>
      <c r="M59" s="983"/>
      <c r="N59" s="983"/>
      <c r="O59" s="983"/>
      <c r="P59" s="983"/>
      <c r="Q59" s="1006"/>
      <c r="R59" s="1075" t="s">
        <v>1556</v>
      </c>
      <c r="S59" s="936"/>
      <c r="T59" s="1076"/>
      <c r="U59" s="936"/>
      <c r="V59" s="941"/>
      <c r="W59" s="1177"/>
      <c r="X59" s="193" t="s">
        <v>758</v>
      </c>
      <c r="Y59" s="1073"/>
      <c r="Z59" s="1276"/>
      <c r="AA59" s="965"/>
      <c r="AB59" s="941"/>
      <c r="AC59" s="193" t="s">
        <v>193</v>
      </c>
      <c r="AD59" s="244" t="s">
        <v>77</v>
      </c>
      <c r="AE59" s="1050">
        <v>18</v>
      </c>
      <c r="AF59" s="1050"/>
      <c r="AG59" s="953"/>
      <c r="AH59" s="983"/>
      <c r="AI59" s="983"/>
      <c r="AJ59" s="983"/>
      <c r="AK59" s="983"/>
      <c r="AL59" s="949"/>
      <c r="AM59" s="983"/>
      <c r="AN59" s="983"/>
      <c r="AO59" s="983"/>
      <c r="AP59" s="983"/>
      <c r="AQ59" s="949"/>
      <c r="AR59" s="983"/>
      <c r="AS59" s="983"/>
      <c r="AT59" s="983"/>
      <c r="AU59" s="983"/>
      <c r="AV59" s="949"/>
      <c r="AW59" s="976"/>
      <c r="AX59" s="1077" t="s">
        <v>1557</v>
      </c>
      <c r="AY59" s="1078">
        <v>44</v>
      </c>
      <c r="AZ59" s="1079" t="s">
        <v>1528</v>
      </c>
    </row>
    <row r="60" spans="1:52" ht="15.75" customHeight="1">
      <c r="A60" s="293"/>
      <c r="B60" s="1002" t="s">
        <v>1558</v>
      </c>
      <c r="C60" s="1003">
        <v>55</v>
      </c>
      <c r="D60" s="1004" t="s">
        <v>1555</v>
      </c>
      <c r="E60" s="949"/>
      <c r="F60" s="967"/>
      <c r="G60" s="1151"/>
      <c r="H60" s="1163"/>
      <c r="I60" s="969">
        <v>2</v>
      </c>
      <c r="J60" s="969" t="s">
        <v>1375</v>
      </c>
      <c r="K60" s="953"/>
      <c r="L60" s="983"/>
      <c r="M60" s="983"/>
      <c r="N60" s="983"/>
      <c r="O60" s="983"/>
      <c r="P60" s="983"/>
      <c r="Q60" s="949"/>
      <c r="R60" s="950"/>
      <c r="S60" s="1031" t="s">
        <v>1559</v>
      </c>
      <c r="T60" s="1043">
        <v>7</v>
      </c>
      <c r="U60" s="955">
        <v>36</v>
      </c>
      <c r="V60" s="953"/>
      <c r="W60" s="1177"/>
      <c r="X60" s="193" t="s">
        <v>759</v>
      </c>
      <c r="Y60" s="1073"/>
      <c r="Z60" s="1276"/>
      <c r="AA60" s="965"/>
      <c r="AB60" s="949"/>
      <c r="AC60" s="193" t="s">
        <v>208</v>
      </c>
      <c r="AD60" s="244" t="s">
        <v>77</v>
      </c>
      <c r="AE60" s="1050">
        <v>18</v>
      </c>
      <c r="AF60" s="1050"/>
      <c r="AG60" s="941"/>
      <c r="AH60" s="983"/>
      <c r="AI60" s="983"/>
      <c r="AJ60" s="983"/>
      <c r="AK60" s="983"/>
      <c r="AL60" s="1006"/>
      <c r="AM60" s="983"/>
      <c r="AN60" s="983"/>
      <c r="AO60" s="983"/>
      <c r="AP60" s="983"/>
      <c r="AQ60" s="1006"/>
      <c r="AR60" s="983"/>
      <c r="AS60" s="983"/>
      <c r="AT60" s="983"/>
      <c r="AU60" s="983"/>
      <c r="AV60" s="1006"/>
      <c r="AW60" s="934" t="s">
        <v>449</v>
      </c>
      <c r="AX60" s="936"/>
      <c r="AY60" s="936"/>
      <c r="AZ60" s="165"/>
    </row>
    <row r="61" spans="1:52" ht="15.75" customHeight="1">
      <c r="A61" s="203" t="s">
        <v>1560</v>
      </c>
      <c r="B61" s="310"/>
      <c r="C61" s="931"/>
      <c r="D61" s="932"/>
      <c r="E61" s="949"/>
      <c r="F61" s="967"/>
      <c r="G61" s="1151"/>
      <c r="H61" s="968" t="s">
        <v>529</v>
      </c>
      <c r="I61" s="969">
        <v>2</v>
      </c>
      <c r="J61" s="969" t="s">
        <v>1375</v>
      </c>
      <c r="K61" s="953"/>
      <c r="L61" s="983"/>
      <c r="M61" s="983"/>
      <c r="N61" s="983"/>
      <c r="O61" s="983"/>
      <c r="P61" s="983"/>
      <c r="Q61" s="949"/>
      <c r="R61" s="976"/>
      <c r="S61" s="1001" t="s">
        <v>1561</v>
      </c>
      <c r="T61" s="1049">
        <v>38</v>
      </c>
      <c r="U61" s="1032"/>
      <c r="V61" s="953"/>
      <c r="W61" s="1129"/>
      <c r="X61" s="194" t="s">
        <v>760</v>
      </c>
      <c r="Y61" s="683"/>
      <c r="Z61" s="1277"/>
      <c r="AA61" s="1003"/>
      <c r="AB61" s="949"/>
      <c r="AC61" s="193" t="s">
        <v>209</v>
      </c>
      <c r="AD61" s="244" t="s">
        <v>77</v>
      </c>
      <c r="AE61" s="1050">
        <v>18</v>
      </c>
      <c r="AF61" s="1050"/>
      <c r="AG61" s="953"/>
      <c r="AH61" s="983"/>
      <c r="AI61" s="983"/>
      <c r="AJ61" s="983"/>
      <c r="AK61" s="983"/>
      <c r="AL61" s="949"/>
      <c r="AM61" s="983"/>
      <c r="AN61" s="983"/>
      <c r="AO61" s="983"/>
      <c r="AP61" s="983"/>
      <c r="AQ61" s="949"/>
      <c r="AR61" s="983"/>
      <c r="AS61" s="983"/>
      <c r="AT61" s="983"/>
      <c r="AU61" s="983"/>
      <c r="AV61" s="949"/>
      <c r="AW61" s="1080"/>
      <c r="AX61" s="1066" t="s">
        <v>451</v>
      </c>
      <c r="AY61" s="1275">
        <v>70</v>
      </c>
      <c r="AZ61" s="1278" t="s">
        <v>1562</v>
      </c>
    </row>
    <row r="62" spans="1:52" ht="14.25" customHeight="1">
      <c r="A62" s="306" t="s">
        <v>1563</v>
      </c>
      <c r="B62" s="1081"/>
      <c r="C62" s="1070">
        <v>64</v>
      </c>
      <c r="D62" s="1082" t="s">
        <v>1564</v>
      </c>
      <c r="E62" s="949"/>
      <c r="F62" s="967"/>
      <c r="G62" s="1151"/>
      <c r="H62" s="968" t="s">
        <v>530</v>
      </c>
      <c r="I62" s="969">
        <v>2</v>
      </c>
      <c r="J62" s="969" t="s">
        <v>1375</v>
      </c>
      <c r="K62" s="953"/>
      <c r="L62" s="983"/>
      <c r="M62" s="983"/>
      <c r="N62" s="983"/>
      <c r="O62" s="983"/>
      <c r="P62" s="983"/>
      <c r="Q62" s="949"/>
      <c r="R62" s="934" t="s">
        <v>1565</v>
      </c>
      <c r="S62" s="936"/>
      <c r="T62" s="1076"/>
      <c r="U62" s="936"/>
      <c r="V62" s="953"/>
      <c r="W62" s="364" t="s">
        <v>763</v>
      </c>
      <c r="X62" s="310"/>
      <c r="Y62" s="310"/>
      <c r="Z62" s="1064"/>
      <c r="AA62" s="1064"/>
      <c r="AB62" s="949"/>
      <c r="AC62" s="193" t="s">
        <v>210</v>
      </c>
      <c r="AD62" s="244" t="s">
        <v>77</v>
      </c>
      <c r="AE62" s="1050">
        <v>18</v>
      </c>
      <c r="AF62" s="1050"/>
      <c r="AG62" s="953"/>
      <c r="AH62" s="983"/>
      <c r="AI62" s="983"/>
      <c r="AJ62" s="983"/>
      <c r="AK62" s="983"/>
      <c r="AL62" s="949"/>
      <c r="AM62" s="983"/>
      <c r="AN62" s="983"/>
      <c r="AO62" s="983"/>
      <c r="AP62" s="983"/>
      <c r="AQ62" s="949"/>
      <c r="AR62" s="983"/>
      <c r="AS62" s="983"/>
      <c r="AT62" s="983"/>
      <c r="AU62" s="983"/>
      <c r="AV62" s="949"/>
      <c r="AW62" s="967"/>
      <c r="AX62" s="968" t="s">
        <v>452</v>
      </c>
      <c r="AY62" s="1276"/>
      <c r="AZ62" s="1276"/>
    </row>
    <row r="63" spans="1:52" ht="14.25" customHeight="1">
      <c r="A63" s="203" t="s">
        <v>332</v>
      </c>
      <c r="B63" s="328" t="s">
        <v>333</v>
      </c>
      <c r="C63" s="931"/>
      <c r="D63" s="932"/>
      <c r="E63" s="949"/>
      <c r="F63" s="967"/>
      <c r="G63" s="1151"/>
      <c r="H63" s="968" t="s">
        <v>531</v>
      </c>
      <c r="I63" s="969">
        <v>2</v>
      </c>
      <c r="J63" s="969" t="s">
        <v>1375</v>
      </c>
      <c r="K63" s="953"/>
      <c r="L63" s="983"/>
      <c r="M63" s="983"/>
      <c r="N63" s="983"/>
      <c r="O63" s="983"/>
      <c r="P63" s="983"/>
      <c r="Q63" s="1016"/>
      <c r="R63" s="1273" t="s">
        <v>1566</v>
      </c>
      <c r="S63" s="1031" t="s">
        <v>1567</v>
      </c>
      <c r="T63" s="1043">
        <v>3</v>
      </c>
      <c r="U63" s="955" t="s">
        <v>1406</v>
      </c>
      <c r="V63" s="953"/>
      <c r="W63" s="1321" t="s">
        <v>1568</v>
      </c>
      <c r="X63" s="1144"/>
      <c r="Y63" s="1145"/>
      <c r="Z63" s="1313"/>
      <c r="AA63" s="1314"/>
      <c r="AB63" s="949"/>
      <c r="AC63" s="193" t="s">
        <v>211</v>
      </c>
      <c r="AD63" s="244" t="s">
        <v>77</v>
      </c>
      <c r="AE63" s="1050">
        <v>18</v>
      </c>
      <c r="AF63" s="1050"/>
      <c r="AG63" s="953"/>
      <c r="AH63" s="983"/>
      <c r="AI63" s="983"/>
      <c r="AJ63" s="983"/>
      <c r="AK63" s="983"/>
      <c r="AL63" s="949"/>
      <c r="AM63" s="983"/>
      <c r="AN63" s="983"/>
      <c r="AO63" s="983"/>
      <c r="AP63" s="983"/>
      <c r="AQ63" s="949"/>
      <c r="AR63" s="983"/>
      <c r="AS63" s="983"/>
      <c r="AT63" s="983"/>
      <c r="AU63" s="983"/>
      <c r="AV63" s="949"/>
      <c r="AW63" s="967"/>
      <c r="AX63" s="968" t="s">
        <v>453</v>
      </c>
      <c r="AY63" s="1276"/>
      <c r="AZ63" s="1276"/>
    </row>
    <row r="64" spans="1:52" ht="14.25" customHeight="1">
      <c r="A64" s="313" t="s">
        <v>12</v>
      </c>
      <c r="B64" s="946" t="s">
        <v>335</v>
      </c>
      <c r="C64" s="947">
        <v>64</v>
      </c>
      <c r="D64" s="948" t="s">
        <v>1374</v>
      </c>
      <c r="E64" s="949"/>
      <c r="F64" s="967"/>
      <c r="G64" s="1151"/>
      <c r="H64" s="968" t="s">
        <v>532</v>
      </c>
      <c r="I64" s="969">
        <v>2</v>
      </c>
      <c r="J64" s="969" t="s">
        <v>1375</v>
      </c>
      <c r="K64" s="953"/>
      <c r="L64" s="983"/>
      <c r="M64" s="983"/>
      <c r="N64" s="983"/>
      <c r="O64" s="983"/>
      <c r="P64" s="983"/>
      <c r="Q64" s="949"/>
      <c r="R64" s="1177"/>
      <c r="S64" s="999" t="s">
        <v>1569</v>
      </c>
      <c r="T64" s="1044">
        <v>3</v>
      </c>
      <c r="U64" s="995" t="s">
        <v>1406</v>
      </c>
      <c r="V64" s="953"/>
      <c r="W64" s="1147"/>
      <c r="X64" s="1147"/>
      <c r="Y64" s="1148"/>
      <c r="Z64" s="1147"/>
      <c r="AA64" s="1285"/>
      <c r="AB64" s="949"/>
      <c r="AC64" s="193" t="s">
        <v>212</v>
      </c>
      <c r="AD64" s="244" t="s">
        <v>77</v>
      </c>
      <c r="AE64" s="1050">
        <v>18</v>
      </c>
      <c r="AF64" s="1050"/>
      <c r="AG64" s="953"/>
      <c r="AH64" s="983"/>
      <c r="AI64" s="983"/>
      <c r="AJ64" s="983"/>
      <c r="AK64" s="983"/>
      <c r="AL64" s="949"/>
      <c r="AM64" s="983"/>
      <c r="AN64" s="983"/>
      <c r="AO64" s="1042"/>
      <c r="AP64" s="983"/>
      <c r="AQ64" s="949"/>
      <c r="AR64" s="983"/>
      <c r="AS64" s="983"/>
      <c r="AT64" s="983"/>
      <c r="AU64" s="983"/>
      <c r="AV64" s="1016"/>
      <c r="AW64" s="976"/>
      <c r="AX64" s="1077" t="s">
        <v>454</v>
      </c>
      <c r="AY64" s="1277"/>
      <c r="AZ64" s="1277"/>
    </row>
    <row r="65" spans="1:52" ht="14.25" customHeight="1">
      <c r="A65" s="1193" t="s">
        <v>1570</v>
      </c>
      <c r="B65" s="964" t="s">
        <v>1571</v>
      </c>
      <c r="C65" s="965" t="s">
        <v>1572</v>
      </c>
      <c r="D65" s="966" t="s">
        <v>1573</v>
      </c>
      <c r="E65" s="949"/>
      <c r="F65" s="976"/>
      <c r="G65" s="1152"/>
      <c r="H65" s="971" t="s">
        <v>533</v>
      </c>
      <c r="I65" s="978">
        <v>2</v>
      </c>
      <c r="J65" s="978" t="s">
        <v>1375</v>
      </c>
      <c r="K65" s="953"/>
      <c r="L65" s="983"/>
      <c r="M65" s="983"/>
      <c r="N65" s="983"/>
      <c r="O65" s="983"/>
      <c r="P65" s="983"/>
      <c r="Q65" s="949"/>
      <c r="R65" s="1129"/>
      <c r="S65" s="1007" t="s">
        <v>1574</v>
      </c>
      <c r="T65" s="1044">
        <v>62</v>
      </c>
      <c r="U65" s="995"/>
      <c r="V65" s="953"/>
      <c r="W65" s="949"/>
      <c r="X65" s="949"/>
      <c r="Y65" s="949"/>
      <c r="Z65" s="949"/>
      <c r="AA65" s="949"/>
      <c r="AB65" s="949"/>
      <c r="AC65" s="193" t="s">
        <v>213</v>
      </c>
      <c r="AD65" s="244" t="s">
        <v>77</v>
      </c>
      <c r="AE65" s="1050">
        <v>18</v>
      </c>
      <c r="AF65" s="1050"/>
      <c r="AG65" s="953"/>
      <c r="AH65" s="983"/>
      <c r="AI65" s="983"/>
      <c r="AJ65" s="983"/>
      <c r="AK65" s="983"/>
      <c r="AL65" s="949"/>
      <c r="AM65" s="983"/>
      <c r="AN65" s="983"/>
      <c r="AO65" s="1042"/>
      <c r="AP65" s="983"/>
      <c r="AQ65" s="949"/>
      <c r="AR65" s="983"/>
      <c r="AS65" s="983"/>
      <c r="AT65" s="983"/>
      <c r="AU65" s="983"/>
      <c r="AV65" s="949"/>
      <c r="AW65" s="934" t="s">
        <v>455</v>
      </c>
      <c r="AX65" s="936"/>
      <c r="AY65" s="936"/>
      <c r="AZ65" s="165"/>
    </row>
    <row r="66" spans="1:52" ht="12.75" customHeight="1">
      <c r="A66" s="1151"/>
      <c r="B66" s="964" t="s">
        <v>1575</v>
      </c>
      <c r="C66" s="965" t="s">
        <v>1572</v>
      </c>
      <c r="D66" s="966" t="s">
        <v>1573</v>
      </c>
      <c r="E66" s="941"/>
      <c r="F66" s="943" t="s">
        <v>534</v>
      </c>
      <c r="G66" s="1083" t="s">
        <v>535</v>
      </c>
      <c r="H66" s="944"/>
      <c r="I66" s="944"/>
      <c r="J66" s="944"/>
      <c r="K66" s="941"/>
      <c r="L66" s="983"/>
      <c r="M66" s="983"/>
      <c r="N66" s="983"/>
      <c r="O66" s="983"/>
      <c r="P66" s="983"/>
      <c r="Q66" s="1084"/>
      <c r="R66" s="1085" t="s">
        <v>1576</v>
      </c>
      <c r="S66" s="999"/>
      <c r="T66" s="1044">
        <v>3</v>
      </c>
      <c r="U66" s="995" t="s">
        <v>1406</v>
      </c>
      <c r="V66" s="941"/>
      <c r="W66" s="949"/>
      <c r="X66" s="949"/>
      <c r="Y66" s="949"/>
      <c r="Z66" s="949"/>
      <c r="AA66" s="949"/>
      <c r="AB66" s="1006"/>
      <c r="AC66" s="194" t="s">
        <v>214</v>
      </c>
      <c r="AD66" s="249" t="s">
        <v>77</v>
      </c>
      <c r="AE66" s="1050">
        <v>18</v>
      </c>
      <c r="AF66" s="1059"/>
      <c r="AG66" s="953"/>
      <c r="AH66" s="983"/>
      <c r="AI66" s="983"/>
      <c r="AJ66" s="983"/>
      <c r="AK66" s="983"/>
      <c r="AL66" s="949"/>
      <c r="AM66" s="983"/>
      <c r="AN66" s="983"/>
      <c r="AO66" s="1042"/>
      <c r="AP66" s="983"/>
      <c r="AQ66" s="949"/>
      <c r="AR66" s="983"/>
      <c r="AS66" s="983"/>
      <c r="AT66" s="983"/>
      <c r="AU66" s="983"/>
      <c r="AV66" s="949"/>
      <c r="AW66" s="1086" t="s">
        <v>456</v>
      </c>
      <c r="AX66" s="1087" t="s">
        <v>457</v>
      </c>
      <c r="AY66" s="1088">
        <v>63</v>
      </c>
      <c r="AZ66" s="1088" t="s">
        <v>1577</v>
      </c>
    </row>
    <row r="67" spans="1:52" ht="14.25" customHeight="1">
      <c r="A67" s="1151"/>
      <c r="B67" s="964" t="s">
        <v>339</v>
      </c>
      <c r="C67" s="965" t="s">
        <v>1572</v>
      </c>
      <c r="D67" s="966" t="s">
        <v>1573</v>
      </c>
      <c r="E67" s="949"/>
      <c r="F67" s="950"/>
      <c r="G67" s="1269" t="s">
        <v>536</v>
      </c>
      <c r="H67" s="1270" t="s">
        <v>514</v>
      </c>
      <c r="I67" s="952">
        <v>2</v>
      </c>
      <c r="J67" s="952" t="s">
        <v>1375</v>
      </c>
      <c r="K67" s="953"/>
      <c r="L67" s="983"/>
      <c r="M67" s="983"/>
      <c r="N67" s="983"/>
      <c r="O67" s="983"/>
      <c r="P67" s="983"/>
      <c r="Q67" s="949"/>
      <c r="R67" s="1085" t="s">
        <v>1578</v>
      </c>
      <c r="S67" s="999"/>
      <c r="T67" s="1044">
        <v>3</v>
      </c>
      <c r="U67" s="995" t="s">
        <v>1406</v>
      </c>
      <c r="V67" s="953"/>
      <c r="W67" s="949"/>
      <c r="X67" s="949"/>
      <c r="Y67" s="949"/>
      <c r="Z67" s="949"/>
      <c r="AA67" s="949"/>
      <c r="AB67" s="949"/>
      <c r="AC67" s="203" t="s">
        <v>215</v>
      </c>
      <c r="AD67" s="553"/>
      <c r="AE67" s="102"/>
      <c r="AF67" s="102"/>
      <c r="AG67" s="941"/>
      <c r="AH67" s="983"/>
      <c r="AI67" s="983"/>
      <c r="AJ67" s="983"/>
      <c r="AK67" s="983"/>
      <c r="AL67" s="1006"/>
      <c r="AM67" s="983"/>
      <c r="AN67" s="983"/>
      <c r="AO67" s="1042"/>
      <c r="AP67" s="983"/>
      <c r="AQ67" s="1006"/>
      <c r="AR67" s="983"/>
      <c r="AS67" s="983"/>
      <c r="AT67" s="983"/>
      <c r="AU67" s="983"/>
      <c r="AV67" s="1006"/>
      <c r="AW67" s="983"/>
      <c r="AX67" s="983"/>
      <c r="AY67" s="42"/>
      <c r="AZ67" s="42"/>
    </row>
    <row r="68" spans="1:52" ht="14.25" customHeight="1">
      <c r="A68" s="1151"/>
      <c r="B68" s="1089" t="s">
        <v>340</v>
      </c>
      <c r="C68" s="965" t="s">
        <v>1572</v>
      </c>
      <c r="D68" s="966" t="s">
        <v>1573</v>
      </c>
      <c r="E68" s="941"/>
      <c r="F68" s="967"/>
      <c r="G68" s="1151"/>
      <c r="H68" s="1188"/>
      <c r="I68" s="969">
        <v>2</v>
      </c>
      <c r="J68" s="969" t="s">
        <v>1375</v>
      </c>
      <c r="K68" s="941"/>
      <c r="L68" s="983"/>
      <c r="M68" s="983"/>
      <c r="N68" s="983"/>
      <c r="O68" s="983"/>
      <c r="P68" s="983"/>
      <c r="Q68" s="1006"/>
      <c r="R68" s="1085" t="s">
        <v>1579</v>
      </c>
      <c r="S68" s="999"/>
      <c r="T68" s="1044">
        <v>3</v>
      </c>
      <c r="U68" s="995" t="s">
        <v>1406</v>
      </c>
      <c r="V68" s="941"/>
      <c r="W68" s="949"/>
      <c r="X68" s="949"/>
      <c r="Y68" s="949"/>
      <c r="Z68" s="949"/>
      <c r="AA68" s="949"/>
      <c r="AB68" s="1006"/>
      <c r="AC68" s="208" t="s">
        <v>216</v>
      </c>
      <c r="AD68" s="239" t="s">
        <v>77</v>
      </c>
      <c r="AE68" s="1050" t="s">
        <v>1580</v>
      </c>
      <c r="AF68" s="1315" t="s">
        <v>1581</v>
      </c>
      <c r="AG68" s="953"/>
      <c r="AH68" s="983"/>
      <c r="AI68" s="983"/>
      <c r="AJ68" s="983"/>
      <c r="AK68" s="983"/>
      <c r="AL68" s="949"/>
      <c r="AM68" s="983"/>
      <c r="AN68" s="983"/>
      <c r="AO68" s="1042"/>
      <c r="AP68" s="983"/>
      <c r="AQ68" s="949"/>
      <c r="AR68" s="983"/>
      <c r="AS68" s="983"/>
      <c r="AT68" s="983"/>
      <c r="AU68" s="983"/>
      <c r="AV68" s="949"/>
      <c r="AW68" s="983"/>
      <c r="AX68" s="983"/>
      <c r="AY68" s="1090"/>
      <c r="AZ68" s="1090"/>
    </row>
    <row r="69" spans="1:52" ht="14.25" customHeight="1">
      <c r="A69" s="1151"/>
      <c r="B69" s="1089" t="s">
        <v>341</v>
      </c>
      <c r="C69" s="965" t="s">
        <v>1572</v>
      </c>
      <c r="D69" s="966" t="s">
        <v>1573</v>
      </c>
      <c r="E69" s="949"/>
      <c r="F69" s="967"/>
      <c r="G69" s="1151"/>
      <c r="H69" s="1188"/>
      <c r="I69" s="969">
        <v>2</v>
      </c>
      <c r="J69" s="969" t="s">
        <v>1375</v>
      </c>
      <c r="K69" s="953"/>
      <c r="L69" s="983"/>
      <c r="M69" s="983"/>
      <c r="N69" s="983"/>
      <c r="O69" s="983"/>
      <c r="P69" s="983"/>
      <c r="Q69" s="949"/>
      <c r="R69" s="1000" t="s">
        <v>1582</v>
      </c>
      <c r="S69" s="1001"/>
      <c r="T69" s="1049">
        <v>3</v>
      </c>
      <c r="U69" s="1032" t="s">
        <v>1406</v>
      </c>
      <c r="V69" s="953"/>
      <c r="W69" s="949"/>
      <c r="X69" s="949"/>
      <c r="Y69" s="949"/>
      <c r="Z69" s="949"/>
      <c r="AA69" s="949"/>
      <c r="AB69" s="949"/>
      <c r="AC69" s="193" t="s">
        <v>218</v>
      </c>
      <c r="AD69" s="244" t="s">
        <v>77</v>
      </c>
      <c r="AE69" s="1050" t="s">
        <v>1580</v>
      </c>
      <c r="AF69" s="1276"/>
      <c r="AG69" s="941"/>
      <c r="AH69" s="983"/>
      <c r="AI69" s="983"/>
      <c r="AJ69" s="983"/>
      <c r="AK69" s="983"/>
      <c r="AL69" s="1006"/>
      <c r="AM69" s="983"/>
      <c r="AN69" s="983"/>
      <c r="AO69" s="1042"/>
      <c r="AP69" s="983"/>
      <c r="AQ69" s="1006"/>
      <c r="AR69" s="983"/>
      <c r="AS69" s="983"/>
      <c r="AT69" s="983"/>
      <c r="AU69" s="983"/>
      <c r="AV69" s="1084"/>
      <c r="AW69" s="983"/>
      <c r="AX69" s="983"/>
      <c r="AY69" s="1090"/>
      <c r="AZ69" s="1090"/>
    </row>
    <row r="70" spans="1:52" ht="14.25" customHeight="1">
      <c r="A70" s="1151"/>
      <c r="B70" s="964" t="s">
        <v>342</v>
      </c>
      <c r="C70" s="965" t="s">
        <v>1572</v>
      </c>
      <c r="D70" s="966" t="s">
        <v>1573</v>
      </c>
      <c r="E70" s="1016"/>
      <c r="F70" s="967"/>
      <c r="G70" s="1152"/>
      <c r="H70" s="1163"/>
      <c r="I70" s="969">
        <v>2</v>
      </c>
      <c r="J70" s="969" t="s">
        <v>1375</v>
      </c>
      <c r="K70" s="953"/>
      <c r="L70" s="983"/>
      <c r="M70" s="983"/>
      <c r="N70" s="983"/>
      <c r="O70" s="983"/>
      <c r="P70" s="983"/>
      <c r="Q70" s="949"/>
      <c r="R70" s="934" t="s">
        <v>1583</v>
      </c>
      <c r="S70" s="934"/>
      <c r="T70" s="1091"/>
      <c r="U70" s="934"/>
      <c r="V70" s="953"/>
      <c r="W70" s="949"/>
      <c r="X70" s="949"/>
      <c r="Y70" s="949"/>
      <c r="Z70" s="1006"/>
      <c r="AA70" s="1006"/>
      <c r="AB70" s="949"/>
      <c r="AC70" s="193" t="s">
        <v>219</v>
      </c>
      <c r="AD70" s="244" t="s">
        <v>77</v>
      </c>
      <c r="AE70" s="1050" t="s">
        <v>1580</v>
      </c>
      <c r="AF70" s="1276"/>
      <c r="AG70" s="953"/>
      <c r="AH70" s="983"/>
      <c r="AI70" s="983"/>
      <c r="AJ70" s="983"/>
      <c r="AK70" s="983"/>
      <c r="AL70" s="949"/>
      <c r="AM70" s="983"/>
      <c r="AN70" s="983"/>
      <c r="AO70" s="1042"/>
      <c r="AP70" s="983"/>
      <c r="AQ70" s="949"/>
      <c r="AR70" s="983"/>
      <c r="AS70" s="983"/>
      <c r="AT70" s="983"/>
      <c r="AU70" s="983"/>
      <c r="AV70" s="949"/>
      <c r="AW70" s="983"/>
      <c r="AX70" s="983"/>
      <c r="AY70" s="1090"/>
      <c r="AZ70" s="1090"/>
    </row>
    <row r="71" spans="1:52" ht="14.25" customHeight="1">
      <c r="A71" s="1151"/>
      <c r="B71" s="964" t="s">
        <v>343</v>
      </c>
      <c r="C71" s="965" t="s">
        <v>1572</v>
      </c>
      <c r="D71" s="966" t="s">
        <v>1573</v>
      </c>
      <c r="E71" s="949"/>
      <c r="F71" s="967"/>
      <c r="G71" s="1266" t="s">
        <v>542</v>
      </c>
      <c r="H71" s="1267" t="s">
        <v>514</v>
      </c>
      <c r="I71" s="969">
        <v>2</v>
      </c>
      <c r="J71" s="969" t="s">
        <v>1375</v>
      </c>
      <c r="K71" s="953"/>
      <c r="L71" s="983"/>
      <c r="M71" s="983"/>
      <c r="N71" s="983"/>
      <c r="O71" s="983"/>
      <c r="P71" s="983"/>
      <c r="Q71" s="949"/>
      <c r="R71" s="1322"/>
      <c r="S71" s="1031" t="s">
        <v>1584</v>
      </c>
      <c r="T71" s="1043"/>
      <c r="U71" s="955"/>
      <c r="V71" s="953"/>
      <c r="W71" s="949"/>
      <c r="X71" s="949"/>
      <c r="Y71" s="949"/>
      <c r="Z71" s="949"/>
      <c r="AA71" s="949"/>
      <c r="AB71" s="949"/>
      <c r="AC71" s="193" t="s">
        <v>220</v>
      </c>
      <c r="AD71" s="244" t="s">
        <v>77</v>
      </c>
      <c r="AE71" s="1050" t="s">
        <v>1580</v>
      </c>
      <c r="AF71" s="1276"/>
      <c r="AG71" s="953"/>
      <c r="AH71" s="983"/>
      <c r="AI71" s="983"/>
      <c r="AJ71" s="983"/>
      <c r="AK71" s="983"/>
      <c r="AL71" s="949"/>
      <c r="AM71" s="983"/>
      <c r="AN71" s="983"/>
      <c r="AO71" s="1042"/>
      <c r="AP71" s="983"/>
      <c r="AQ71" s="949"/>
      <c r="AR71" s="983"/>
      <c r="AS71" s="983"/>
      <c r="AT71" s="983"/>
      <c r="AU71" s="983"/>
      <c r="AV71" s="949"/>
      <c r="AW71" s="983"/>
      <c r="AX71" s="983"/>
      <c r="AY71" s="1090"/>
      <c r="AZ71" s="1090"/>
    </row>
    <row r="72" spans="1:52" ht="14.25" customHeight="1">
      <c r="A72" s="1151"/>
      <c r="B72" s="964" t="s">
        <v>344</v>
      </c>
      <c r="C72" s="965" t="s">
        <v>1572</v>
      </c>
      <c r="D72" s="966" t="s">
        <v>1573</v>
      </c>
      <c r="E72" s="949"/>
      <c r="F72" s="967"/>
      <c r="G72" s="1152"/>
      <c r="H72" s="1163"/>
      <c r="I72" s="969">
        <v>2</v>
      </c>
      <c r="J72" s="969" t="s">
        <v>1375</v>
      </c>
      <c r="K72" s="953"/>
      <c r="L72" s="983"/>
      <c r="M72" s="983"/>
      <c r="N72" s="983"/>
      <c r="O72" s="983"/>
      <c r="P72" s="983"/>
      <c r="Q72" s="949"/>
      <c r="R72" s="1177"/>
      <c r="S72" s="999" t="s">
        <v>1585</v>
      </c>
      <c r="T72" s="1044"/>
      <c r="U72" s="995"/>
      <c r="V72" s="953"/>
      <c r="W72" s="949"/>
      <c r="X72" s="949"/>
      <c r="Y72" s="949"/>
      <c r="Z72" s="1006"/>
      <c r="AA72" s="1006"/>
      <c r="AB72" s="949"/>
      <c r="AC72" s="193" t="s">
        <v>221</v>
      </c>
      <c r="AD72" s="244" t="s">
        <v>77</v>
      </c>
      <c r="AE72" s="1050" t="s">
        <v>1580</v>
      </c>
      <c r="AF72" s="1276"/>
      <c r="AG72" s="953"/>
      <c r="AH72" s="983"/>
      <c r="AI72" s="983"/>
      <c r="AJ72" s="983"/>
      <c r="AK72" s="983"/>
      <c r="AL72" s="949"/>
      <c r="AM72" s="983"/>
      <c r="AN72" s="983"/>
      <c r="AO72" s="1042"/>
      <c r="AP72" s="983"/>
      <c r="AQ72" s="949"/>
      <c r="AR72" s="983"/>
      <c r="AS72" s="983"/>
      <c r="AT72" s="983"/>
      <c r="AU72" s="983"/>
      <c r="AV72" s="949"/>
      <c r="AW72" s="983"/>
      <c r="AX72" s="983"/>
      <c r="AY72" s="1090"/>
      <c r="AZ72" s="1090"/>
    </row>
    <row r="73" spans="1:52" ht="14.25" customHeight="1">
      <c r="A73" s="1151"/>
      <c r="B73" s="964" t="s">
        <v>1586</v>
      </c>
      <c r="C73" s="965" t="s">
        <v>1572</v>
      </c>
      <c r="D73" s="966" t="s">
        <v>1573</v>
      </c>
      <c r="E73" s="949"/>
      <c r="F73" s="967"/>
      <c r="G73" s="1055" t="s">
        <v>543</v>
      </c>
      <c r="H73" s="968"/>
      <c r="I73" s="969">
        <v>2</v>
      </c>
      <c r="J73" s="969" t="s">
        <v>1375</v>
      </c>
      <c r="K73" s="953"/>
      <c r="L73" s="983"/>
      <c r="M73" s="983"/>
      <c r="N73" s="983"/>
      <c r="O73" s="983"/>
      <c r="P73" s="983"/>
      <c r="Q73" s="949"/>
      <c r="R73" s="1177"/>
      <c r="S73" s="999" t="s">
        <v>1587</v>
      </c>
      <c r="T73" s="1044"/>
      <c r="U73" s="995"/>
      <c r="V73" s="953"/>
      <c r="W73" s="949"/>
      <c r="X73" s="949"/>
      <c r="Y73" s="949"/>
      <c r="Z73" s="949"/>
      <c r="AA73" s="949"/>
      <c r="AB73" s="949"/>
      <c r="AC73" s="193" t="s">
        <v>222</v>
      </c>
      <c r="AD73" s="244" t="s">
        <v>77</v>
      </c>
      <c r="AE73" s="1050" t="s">
        <v>1580</v>
      </c>
      <c r="AF73" s="1276"/>
      <c r="AG73" s="953"/>
      <c r="AH73" s="983"/>
      <c r="AI73" s="983"/>
      <c r="AJ73" s="983"/>
      <c r="AK73" s="983"/>
      <c r="AL73" s="949"/>
      <c r="AM73" s="983"/>
      <c r="AN73" s="983"/>
      <c r="AO73" s="1042"/>
      <c r="AP73" s="983"/>
      <c r="AQ73" s="949"/>
      <c r="AR73" s="983"/>
      <c r="AS73" s="983"/>
      <c r="AT73" s="983"/>
      <c r="AU73" s="983"/>
      <c r="AV73" s="949"/>
      <c r="AW73" s="983"/>
      <c r="AX73" s="983"/>
      <c r="AY73" s="1090"/>
      <c r="AZ73" s="1090"/>
    </row>
    <row r="74" spans="1:52" ht="14.25" customHeight="1">
      <c r="A74" s="1151"/>
      <c r="B74" s="964" t="s">
        <v>345</v>
      </c>
      <c r="C74" s="965" t="s">
        <v>1572</v>
      </c>
      <c r="D74" s="966" t="s">
        <v>1573</v>
      </c>
      <c r="E74" s="949"/>
      <c r="F74" s="967"/>
      <c r="G74" s="1266" t="s">
        <v>544</v>
      </c>
      <c r="H74" s="968" t="s">
        <v>545</v>
      </c>
      <c r="I74" s="969">
        <v>2</v>
      </c>
      <c r="J74" s="969" t="s">
        <v>1375</v>
      </c>
      <c r="K74" s="953"/>
      <c r="L74" s="983"/>
      <c r="M74" s="983"/>
      <c r="N74" s="983"/>
      <c r="O74" s="983"/>
      <c r="P74" s="983"/>
      <c r="Q74" s="1016"/>
      <c r="R74" s="1177"/>
      <c r="S74" s="999" t="s">
        <v>1588</v>
      </c>
      <c r="T74" s="1044"/>
      <c r="U74" s="995"/>
      <c r="V74" s="953"/>
      <c r="W74" s="949"/>
      <c r="X74" s="949"/>
      <c r="Y74" s="949"/>
      <c r="Z74" s="949"/>
      <c r="AA74" s="949"/>
      <c r="AB74" s="949"/>
      <c r="AC74" s="193" t="s">
        <v>223</v>
      </c>
      <c r="AD74" s="244" t="s">
        <v>77</v>
      </c>
      <c r="AE74" s="1050" t="s">
        <v>1580</v>
      </c>
      <c r="AF74" s="1276"/>
      <c r="AG74" s="953"/>
      <c r="AH74" s="983"/>
      <c r="AI74" s="983"/>
      <c r="AJ74" s="983"/>
      <c r="AK74" s="983"/>
      <c r="AL74" s="949"/>
      <c r="AM74" s="983"/>
      <c r="AN74" s="983"/>
      <c r="AO74" s="1042"/>
      <c r="AP74" s="983"/>
      <c r="AQ74" s="949"/>
      <c r="AR74" s="983"/>
      <c r="AS74" s="983"/>
      <c r="AT74" s="983"/>
      <c r="AU74" s="983"/>
      <c r="AV74" s="949"/>
      <c r="AW74" s="983"/>
      <c r="AX74" s="983"/>
      <c r="AY74" s="1090"/>
      <c r="AZ74" s="1090"/>
    </row>
    <row r="75" spans="1:52" ht="14.25" customHeight="1">
      <c r="A75" s="1151"/>
      <c r="B75" s="964" t="s">
        <v>346</v>
      </c>
      <c r="C75" s="965" t="s">
        <v>1572</v>
      </c>
      <c r="D75" s="966" t="s">
        <v>1573</v>
      </c>
      <c r="E75" s="949"/>
      <c r="F75" s="967"/>
      <c r="G75" s="1152"/>
      <c r="H75" s="968" t="s">
        <v>498</v>
      </c>
      <c r="I75" s="969">
        <v>2</v>
      </c>
      <c r="J75" s="969" t="s">
        <v>1375</v>
      </c>
      <c r="K75" s="953"/>
      <c r="L75" s="983"/>
      <c r="M75" s="983"/>
      <c r="N75" s="983"/>
      <c r="O75" s="983"/>
      <c r="P75" s="983"/>
      <c r="Q75" s="949"/>
      <c r="R75" s="1177"/>
      <c r="S75" s="999" t="s">
        <v>1589</v>
      </c>
      <c r="T75" s="1044"/>
      <c r="U75" s="995"/>
      <c r="V75" s="953"/>
      <c r="W75" s="949"/>
      <c r="X75" s="949"/>
      <c r="Y75" s="949"/>
      <c r="Z75" s="949"/>
      <c r="AA75" s="949"/>
      <c r="AB75" s="949"/>
      <c r="AC75" s="193" t="s">
        <v>224</v>
      </c>
      <c r="AD75" s="244" t="s">
        <v>77</v>
      </c>
      <c r="AE75" s="1050" t="s">
        <v>1580</v>
      </c>
      <c r="AF75" s="1276"/>
      <c r="AG75" s="953"/>
      <c r="AH75" s="983"/>
      <c r="AI75" s="983"/>
      <c r="AJ75" s="983"/>
      <c r="AK75" s="983"/>
      <c r="AL75" s="949"/>
      <c r="AM75" s="983"/>
      <c r="AN75" s="983"/>
      <c r="AO75" s="1042"/>
      <c r="AP75" s="983"/>
      <c r="AQ75" s="949"/>
      <c r="AR75" s="983"/>
      <c r="AS75" s="983"/>
      <c r="AT75" s="983"/>
      <c r="AU75" s="983"/>
      <c r="AV75" s="949"/>
      <c r="AW75" s="983"/>
      <c r="AX75" s="983"/>
      <c r="AY75" s="1090"/>
      <c r="AZ75" s="1090"/>
    </row>
    <row r="76" spans="1:52" ht="14.25" customHeight="1">
      <c r="A76" s="1151"/>
      <c r="B76" s="964" t="s">
        <v>347</v>
      </c>
      <c r="C76" s="965" t="s">
        <v>1572</v>
      </c>
      <c r="D76" s="966" t="s">
        <v>1573</v>
      </c>
      <c r="E76" s="949"/>
      <c r="F76" s="967"/>
      <c r="G76" s="1266" t="s">
        <v>548</v>
      </c>
      <c r="H76" s="968" t="s">
        <v>549</v>
      </c>
      <c r="I76" s="969" t="s">
        <v>1442</v>
      </c>
      <c r="J76" s="1307" t="s">
        <v>1443</v>
      </c>
      <c r="K76" s="953"/>
      <c r="L76" s="983"/>
      <c r="M76" s="983"/>
      <c r="N76" s="983"/>
      <c r="O76" s="983"/>
      <c r="P76" s="983"/>
      <c r="Q76" s="949"/>
      <c r="R76" s="1129"/>
      <c r="S76" s="1001" t="s">
        <v>1590</v>
      </c>
      <c r="T76" s="1049"/>
      <c r="U76" s="1032"/>
      <c r="V76" s="953"/>
      <c r="W76" s="949"/>
      <c r="X76" s="949"/>
      <c r="Y76" s="949"/>
      <c r="Z76" s="949"/>
      <c r="AA76" s="949"/>
      <c r="AB76" s="949"/>
      <c r="AC76" s="193" t="s">
        <v>225</v>
      </c>
      <c r="AD76" s="244" t="s">
        <v>77</v>
      </c>
      <c r="AE76" s="1050" t="s">
        <v>1580</v>
      </c>
      <c r="AF76" s="1276"/>
      <c r="AG76" s="953"/>
      <c r="AH76" s="983"/>
      <c r="AI76" s="983"/>
      <c r="AJ76" s="983"/>
      <c r="AK76" s="983"/>
      <c r="AL76" s="949"/>
      <c r="AM76" s="983"/>
      <c r="AN76" s="983"/>
      <c r="AO76" s="1042"/>
      <c r="AP76" s="983"/>
      <c r="AQ76" s="949"/>
      <c r="AR76" s="983"/>
      <c r="AS76" s="983"/>
      <c r="AT76" s="983"/>
      <c r="AU76" s="983"/>
      <c r="AV76" s="949"/>
      <c r="AW76" s="983"/>
      <c r="AX76" s="983"/>
      <c r="AY76" s="1090"/>
      <c r="AZ76" s="1090"/>
    </row>
    <row r="77" spans="1:52" ht="14.25" customHeight="1">
      <c r="A77" s="1151"/>
      <c r="B77" s="964" t="s">
        <v>348</v>
      </c>
      <c r="C77" s="965" t="s">
        <v>1572</v>
      </c>
      <c r="D77" s="966" t="s">
        <v>1573</v>
      </c>
      <c r="E77" s="949"/>
      <c r="F77" s="967"/>
      <c r="G77" s="1151"/>
      <c r="H77" s="968" t="s">
        <v>552</v>
      </c>
      <c r="I77" s="969" t="s">
        <v>1442</v>
      </c>
      <c r="J77" s="1276"/>
      <c r="K77" s="953"/>
      <c r="L77" s="983"/>
      <c r="M77" s="983"/>
      <c r="N77" s="983"/>
      <c r="O77" s="983"/>
      <c r="P77" s="983"/>
      <c r="Q77" s="949"/>
      <c r="R77" s="1075" t="s">
        <v>1591</v>
      </c>
      <c r="S77" s="936"/>
      <c r="T77" s="1076"/>
      <c r="U77" s="936"/>
      <c r="V77" s="953"/>
      <c r="W77" s="949"/>
      <c r="X77" s="949"/>
      <c r="Y77" s="949"/>
      <c r="Z77" s="949"/>
      <c r="AA77" s="949"/>
      <c r="AB77" s="949"/>
      <c r="AC77" s="193" t="s">
        <v>226</v>
      </c>
      <c r="AD77" s="244" t="s">
        <v>77</v>
      </c>
      <c r="AE77" s="1050" t="s">
        <v>1580</v>
      </c>
      <c r="AF77" s="1276"/>
      <c r="AG77" s="953"/>
      <c r="AH77" s="983"/>
      <c r="AI77" s="983"/>
      <c r="AJ77" s="983"/>
      <c r="AK77" s="983"/>
      <c r="AL77" s="949"/>
      <c r="AM77" s="983"/>
      <c r="AN77" s="983"/>
      <c r="AO77" s="1042"/>
      <c r="AP77" s="983"/>
      <c r="AQ77" s="949"/>
      <c r="AR77" s="983"/>
      <c r="AS77" s="983"/>
      <c r="AT77" s="983"/>
      <c r="AU77" s="983"/>
      <c r="AV77" s="949"/>
      <c r="AW77" s="983"/>
      <c r="AX77" s="983"/>
      <c r="AY77" s="1090"/>
      <c r="AZ77" s="1090"/>
    </row>
    <row r="78" spans="1:52" ht="14.25" customHeight="1">
      <c r="A78" s="1151"/>
      <c r="B78" s="964" t="s">
        <v>349</v>
      </c>
      <c r="C78" s="965" t="s">
        <v>1572</v>
      </c>
      <c r="D78" s="966" t="s">
        <v>1573</v>
      </c>
      <c r="E78" s="949"/>
      <c r="F78" s="967"/>
      <c r="G78" s="1151"/>
      <c r="H78" s="968" t="s">
        <v>552</v>
      </c>
      <c r="I78" s="969" t="s">
        <v>1442</v>
      </c>
      <c r="J78" s="1276"/>
      <c r="K78" s="953"/>
      <c r="L78" s="983"/>
      <c r="M78" s="983"/>
      <c r="N78" s="983"/>
      <c r="O78" s="983"/>
      <c r="P78" s="983"/>
      <c r="Q78" s="949"/>
      <c r="R78" s="950"/>
      <c r="S78" s="1031" t="s">
        <v>1592</v>
      </c>
      <c r="T78" s="1043">
        <v>16</v>
      </c>
      <c r="U78" s="955" t="s">
        <v>1593</v>
      </c>
      <c r="V78" s="953"/>
      <c r="W78" s="949"/>
      <c r="X78" s="949"/>
      <c r="Y78" s="949"/>
      <c r="Z78" s="949"/>
      <c r="AA78" s="949"/>
      <c r="AB78" s="949"/>
      <c r="AC78" s="193" t="s">
        <v>227</v>
      </c>
      <c r="AD78" s="244" t="s">
        <v>77</v>
      </c>
      <c r="AE78" s="1050" t="s">
        <v>1580</v>
      </c>
      <c r="AF78" s="1276"/>
      <c r="AG78" s="953"/>
      <c r="AH78" s="983"/>
      <c r="AI78" s="983"/>
      <c r="AJ78" s="983"/>
      <c r="AK78" s="983"/>
      <c r="AL78" s="949"/>
      <c r="AM78" s="983"/>
      <c r="AN78" s="983"/>
      <c r="AO78" s="1042"/>
      <c r="AP78" s="983"/>
      <c r="AQ78" s="949"/>
      <c r="AR78" s="983"/>
      <c r="AS78" s="983"/>
      <c r="AT78" s="983"/>
      <c r="AU78" s="983"/>
      <c r="AV78" s="949"/>
      <c r="AW78" s="983"/>
      <c r="AX78" s="983"/>
      <c r="AY78" s="1090"/>
      <c r="AZ78" s="1090"/>
    </row>
    <row r="79" spans="1:52" ht="14.25" customHeight="1">
      <c r="A79" s="1151"/>
      <c r="B79" s="964" t="s">
        <v>1594</v>
      </c>
      <c r="C79" s="965" t="s">
        <v>1572</v>
      </c>
      <c r="D79" s="966" t="s">
        <v>1573</v>
      </c>
      <c r="E79" s="949"/>
      <c r="F79" s="967"/>
      <c r="G79" s="1151"/>
      <c r="H79" s="968" t="s">
        <v>552</v>
      </c>
      <c r="I79" s="969" t="s">
        <v>1442</v>
      </c>
      <c r="J79" s="1276"/>
      <c r="K79" s="953"/>
      <c r="L79" s="983"/>
      <c r="M79" s="983"/>
      <c r="N79" s="983"/>
      <c r="O79" s="983"/>
      <c r="P79" s="983"/>
      <c r="Q79" s="949"/>
      <c r="R79" s="967"/>
      <c r="S79" s="999" t="s">
        <v>1595</v>
      </c>
      <c r="T79" s="1044">
        <v>16</v>
      </c>
      <c r="U79" s="995" t="s">
        <v>1593</v>
      </c>
      <c r="V79" s="953"/>
      <c r="W79" s="949"/>
      <c r="X79" s="949"/>
      <c r="Y79" s="949"/>
      <c r="Z79" s="949"/>
      <c r="AA79" s="949"/>
      <c r="AB79" s="949"/>
      <c r="AC79" s="193" t="s">
        <v>228</v>
      </c>
      <c r="AD79" s="244" t="s">
        <v>77</v>
      </c>
      <c r="AE79" s="1050" t="s">
        <v>1580</v>
      </c>
      <c r="AF79" s="1276"/>
      <c r="AG79" s="953"/>
      <c r="AH79" s="983"/>
      <c r="AI79" s="983"/>
      <c r="AJ79" s="983"/>
      <c r="AK79" s="983"/>
      <c r="AL79" s="949"/>
      <c r="AM79" s="983"/>
      <c r="AN79" s="983"/>
      <c r="AO79" s="1042"/>
      <c r="AP79" s="983"/>
      <c r="AQ79" s="949"/>
      <c r="AR79" s="983"/>
      <c r="AS79" s="983"/>
      <c r="AT79" s="983"/>
      <c r="AU79" s="983"/>
      <c r="AV79" s="949"/>
      <c r="AW79" s="983"/>
      <c r="AX79" s="983"/>
      <c r="AY79" s="1090"/>
      <c r="AZ79" s="1090"/>
    </row>
    <row r="80" spans="1:52" ht="14.25" customHeight="1">
      <c r="A80" s="1151"/>
      <c r="B80" s="964" t="s">
        <v>350</v>
      </c>
      <c r="C80" s="965" t="s">
        <v>1572</v>
      </c>
      <c r="D80" s="966" t="s">
        <v>1573</v>
      </c>
      <c r="E80" s="949"/>
      <c r="F80" s="967"/>
      <c r="G80" s="1152"/>
      <c r="H80" s="968" t="s">
        <v>556</v>
      </c>
      <c r="I80" s="969" t="s">
        <v>1442</v>
      </c>
      <c r="J80" s="1276"/>
      <c r="K80" s="953"/>
      <c r="L80" s="983"/>
      <c r="M80" s="983"/>
      <c r="N80" s="983"/>
      <c r="O80" s="983"/>
      <c r="P80" s="983"/>
      <c r="Q80" s="949"/>
      <c r="R80" s="967"/>
      <c r="S80" s="999" t="s">
        <v>1596</v>
      </c>
      <c r="T80" s="1044">
        <v>16</v>
      </c>
      <c r="U80" s="995" t="s">
        <v>1593</v>
      </c>
      <c r="V80" s="953"/>
      <c r="W80" s="949"/>
      <c r="X80" s="949"/>
      <c r="Y80" s="949"/>
      <c r="Z80" s="949"/>
      <c r="AA80" s="949"/>
      <c r="AB80" s="949"/>
      <c r="AC80" s="193" t="s">
        <v>229</v>
      </c>
      <c r="AD80" s="244" t="s">
        <v>77</v>
      </c>
      <c r="AE80" s="1050" t="s">
        <v>1580</v>
      </c>
      <c r="AF80" s="1276"/>
      <c r="AG80" s="953"/>
      <c r="AH80" s="983"/>
      <c r="AI80" s="983"/>
      <c r="AJ80" s="983"/>
      <c r="AK80" s="983"/>
      <c r="AL80" s="949"/>
      <c r="AM80" s="983"/>
      <c r="AN80" s="983"/>
      <c r="AO80" s="1042"/>
      <c r="AP80" s="983"/>
      <c r="AQ80" s="949"/>
      <c r="AR80" s="983"/>
      <c r="AS80" s="983"/>
      <c r="AT80" s="983"/>
      <c r="AU80" s="983"/>
      <c r="AV80" s="949"/>
      <c r="AW80" s="983"/>
      <c r="AX80" s="983"/>
      <c r="AY80" s="1090"/>
      <c r="AZ80" s="1090"/>
    </row>
    <row r="81" spans="1:52" ht="14.25" customHeight="1">
      <c r="A81" s="1151"/>
      <c r="B81" s="1089" t="s">
        <v>351</v>
      </c>
      <c r="C81" s="965" t="s">
        <v>1572</v>
      </c>
      <c r="D81" s="966" t="s">
        <v>1573</v>
      </c>
      <c r="E81" s="949"/>
      <c r="F81" s="967"/>
      <c r="G81" s="1055" t="s">
        <v>558</v>
      </c>
      <c r="H81" s="968" t="s">
        <v>498</v>
      </c>
      <c r="I81" s="969">
        <v>2</v>
      </c>
      <c r="J81" s="969" t="s">
        <v>1375</v>
      </c>
      <c r="K81" s="953"/>
      <c r="L81" s="983"/>
      <c r="M81" s="983"/>
      <c r="N81" s="983"/>
      <c r="O81" s="983"/>
      <c r="P81" s="983"/>
      <c r="Q81" s="1016"/>
      <c r="R81" s="967"/>
      <c r="S81" s="999" t="s">
        <v>1597</v>
      </c>
      <c r="T81" s="1044">
        <v>16</v>
      </c>
      <c r="U81" s="995" t="s">
        <v>1593</v>
      </c>
      <c r="V81" s="953"/>
      <c r="W81" s="949"/>
      <c r="X81" s="949"/>
      <c r="Y81" s="949"/>
      <c r="Z81" s="949"/>
      <c r="AA81" s="949"/>
      <c r="AB81" s="949"/>
      <c r="AC81" s="193" t="s">
        <v>230</v>
      </c>
      <c r="AD81" s="244" t="s">
        <v>77</v>
      </c>
      <c r="AE81" s="1050" t="s">
        <v>1580</v>
      </c>
      <c r="AF81" s="1276"/>
      <c r="AG81" s="953"/>
      <c r="AH81" s="983"/>
      <c r="AI81" s="983"/>
      <c r="AJ81" s="983"/>
      <c r="AK81" s="983"/>
      <c r="AL81" s="949"/>
      <c r="AM81" s="983"/>
      <c r="AN81" s="983"/>
      <c r="AO81" s="1042"/>
      <c r="AP81" s="983"/>
      <c r="AQ81" s="949"/>
      <c r="AR81" s="983"/>
      <c r="AS81" s="983"/>
      <c r="AT81" s="983"/>
      <c r="AU81" s="983"/>
      <c r="AV81" s="949"/>
      <c r="AW81" s="983"/>
      <c r="AX81" s="983"/>
      <c r="AY81" s="1090"/>
      <c r="AZ81" s="1090"/>
    </row>
    <row r="82" spans="1:52" ht="14.25" customHeight="1">
      <c r="A82" s="1151"/>
      <c r="B82" s="1089" t="s">
        <v>352</v>
      </c>
      <c r="C82" s="965" t="s">
        <v>1572</v>
      </c>
      <c r="D82" s="966" t="s">
        <v>1573</v>
      </c>
      <c r="E82" s="949"/>
      <c r="F82" s="967"/>
      <c r="G82" s="1055" t="s">
        <v>1598</v>
      </c>
      <c r="H82" s="968" t="s">
        <v>592</v>
      </c>
      <c r="I82" s="969" t="s">
        <v>1209</v>
      </c>
      <c r="J82" s="969" t="s">
        <v>1375</v>
      </c>
      <c r="K82" s="953"/>
      <c r="L82" s="983"/>
      <c r="M82" s="983"/>
      <c r="N82" s="983"/>
      <c r="O82" s="983"/>
      <c r="P82" s="983"/>
      <c r="Q82" s="949"/>
      <c r="R82" s="967"/>
      <c r="S82" s="999" t="s">
        <v>1599</v>
      </c>
      <c r="T82" s="1044">
        <v>16</v>
      </c>
      <c r="U82" s="995" t="s">
        <v>1593</v>
      </c>
      <c r="V82" s="953"/>
      <c r="W82" s="949"/>
      <c r="X82" s="949"/>
      <c r="Y82" s="949"/>
      <c r="Z82" s="949"/>
      <c r="AA82" s="949"/>
      <c r="AB82" s="949"/>
      <c r="AC82" s="193" t="s">
        <v>231</v>
      </c>
      <c r="AD82" s="244" t="s">
        <v>77</v>
      </c>
      <c r="AE82" s="1050" t="s">
        <v>1580</v>
      </c>
      <c r="AF82" s="1276"/>
      <c r="AG82" s="953"/>
      <c r="AH82" s="983"/>
      <c r="AI82" s="983"/>
      <c r="AJ82" s="983"/>
      <c r="AK82" s="983"/>
      <c r="AL82" s="949"/>
      <c r="AM82" s="983"/>
      <c r="AN82" s="983"/>
      <c r="AO82" s="1042"/>
      <c r="AP82" s="983"/>
      <c r="AQ82" s="949"/>
      <c r="AR82" s="983"/>
      <c r="AS82" s="983"/>
      <c r="AT82" s="983"/>
      <c r="AU82" s="983"/>
      <c r="AV82" s="949"/>
      <c r="AW82" s="983"/>
      <c r="AX82" s="983"/>
      <c r="AY82" s="1090"/>
      <c r="AZ82" s="1090"/>
    </row>
    <row r="83" spans="1:52" ht="14.25" customHeight="1">
      <c r="A83" s="1151"/>
      <c r="B83" s="964" t="s">
        <v>353</v>
      </c>
      <c r="C83" s="965" t="s">
        <v>1572</v>
      </c>
      <c r="D83" s="966" t="s">
        <v>1573</v>
      </c>
      <c r="E83" s="949"/>
      <c r="F83" s="976"/>
      <c r="G83" s="970" t="s">
        <v>1600</v>
      </c>
      <c r="H83" s="971" t="s">
        <v>592</v>
      </c>
      <c r="I83" s="978" t="s">
        <v>1209</v>
      </c>
      <c r="J83" s="978" t="s">
        <v>1375</v>
      </c>
      <c r="K83" s="953"/>
      <c r="L83" s="983"/>
      <c r="M83" s="983"/>
      <c r="N83" s="983"/>
      <c r="O83" s="983"/>
      <c r="P83" s="983"/>
      <c r="Q83" s="949"/>
      <c r="R83" s="967"/>
      <c r="S83" s="999" t="s">
        <v>1601</v>
      </c>
      <c r="T83" s="1044">
        <v>16</v>
      </c>
      <c r="U83" s="995" t="s">
        <v>1593</v>
      </c>
      <c r="V83" s="953"/>
      <c r="W83" s="949"/>
      <c r="X83" s="949"/>
      <c r="Y83" s="949"/>
      <c r="Z83" s="949"/>
      <c r="AA83" s="949"/>
      <c r="AB83" s="949"/>
      <c r="AC83" s="193" t="s">
        <v>232</v>
      </c>
      <c r="AD83" s="244" t="s">
        <v>77</v>
      </c>
      <c r="AE83" s="1050" t="s">
        <v>1580</v>
      </c>
      <c r="AF83" s="1276"/>
      <c r="AG83" s="953"/>
      <c r="AH83" s="983"/>
      <c r="AI83" s="983"/>
      <c r="AJ83" s="983"/>
      <c r="AK83" s="983"/>
      <c r="AL83" s="949"/>
      <c r="AM83" s="983"/>
      <c r="AN83" s="983"/>
      <c r="AO83" s="1042"/>
      <c r="AP83" s="983"/>
      <c r="AQ83" s="949"/>
      <c r="AR83" s="983"/>
      <c r="AS83" s="983"/>
      <c r="AT83" s="983"/>
      <c r="AU83" s="983"/>
      <c r="AV83" s="949"/>
      <c r="AW83" s="983"/>
      <c r="AX83" s="983"/>
      <c r="AY83" s="983"/>
      <c r="AZ83" s="983"/>
    </row>
    <row r="84" spans="1:52" ht="14.25" customHeight="1">
      <c r="A84" s="1151"/>
      <c r="B84" s="964" t="s">
        <v>354</v>
      </c>
      <c r="C84" s="965" t="s">
        <v>1572</v>
      </c>
      <c r="D84" s="966" t="s">
        <v>1573</v>
      </c>
      <c r="E84" s="949"/>
      <c r="F84" s="943" t="s">
        <v>559</v>
      </c>
      <c r="G84" s="945" t="s">
        <v>560</v>
      </c>
      <c r="H84" s="944"/>
      <c r="I84" s="944"/>
      <c r="J84" s="944"/>
      <c r="K84" s="953"/>
      <c r="L84" s="983"/>
      <c r="M84" s="983"/>
      <c r="N84" s="983"/>
      <c r="O84" s="983"/>
      <c r="P84" s="983"/>
      <c r="Q84" s="949"/>
      <c r="R84" s="967"/>
      <c r="S84" s="999" t="s">
        <v>1602</v>
      </c>
      <c r="T84" s="1044">
        <v>16</v>
      </c>
      <c r="U84" s="995" t="s">
        <v>1593</v>
      </c>
      <c r="V84" s="953"/>
      <c r="W84" s="949"/>
      <c r="X84" s="949"/>
      <c r="Y84" s="949"/>
      <c r="Z84" s="949"/>
      <c r="AA84" s="949"/>
      <c r="AB84" s="949"/>
      <c r="AC84" s="193" t="s">
        <v>233</v>
      </c>
      <c r="AD84" s="244" t="s">
        <v>77</v>
      </c>
      <c r="AE84" s="1050" t="s">
        <v>1580</v>
      </c>
      <c r="AF84" s="1276"/>
      <c r="AG84" s="953"/>
      <c r="AH84" s="983"/>
      <c r="AI84" s="983"/>
      <c r="AJ84" s="983"/>
      <c r="AK84" s="983"/>
      <c r="AL84" s="949"/>
      <c r="AM84" s="983"/>
      <c r="AN84" s="983"/>
      <c r="AO84" s="1042"/>
      <c r="AP84" s="983"/>
      <c r="AQ84" s="949"/>
      <c r="AR84" s="983"/>
      <c r="AS84" s="983"/>
      <c r="AT84" s="983"/>
      <c r="AU84" s="983"/>
      <c r="AV84" s="949"/>
      <c r="AW84" s="983"/>
      <c r="AX84" s="983"/>
      <c r="AY84" s="983"/>
      <c r="AZ84" s="983"/>
    </row>
    <row r="85" spans="1:52" ht="14.25" customHeight="1">
      <c r="A85" s="1151"/>
      <c r="B85" s="964" t="s">
        <v>355</v>
      </c>
      <c r="C85" s="965" t="s">
        <v>1572</v>
      </c>
      <c r="D85" s="966" t="s">
        <v>1573</v>
      </c>
      <c r="E85" s="949"/>
      <c r="F85" s="950"/>
      <c r="G85" s="1269" t="s">
        <v>561</v>
      </c>
      <c r="H85" s="951" t="s">
        <v>562</v>
      </c>
      <c r="I85" s="952" t="s">
        <v>1209</v>
      </c>
      <c r="J85" s="952" t="s">
        <v>1375</v>
      </c>
      <c r="K85" s="953"/>
      <c r="L85" s="983"/>
      <c r="M85" s="983"/>
      <c r="N85" s="983"/>
      <c r="O85" s="983"/>
      <c r="P85" s="983"/>
      <c r="Q85" s="949"/>
      <c r="R85" s="967"/>
      <c r="S85" s="999" t="s">
        <v>1603</v>
      </c>
      <c r="T85" s="1044">
        <v>16</v>
      </c>
      <c r="U85" s="995" t="s">
        <v>1593</v>
      </c>
      <c r="V85" s="953"/>
      <c r="W85" s="949"/>
      <c r="X85" s="949"/>
      <c r="Y85" s="949"/>
      <c r="Z85" s="949"/>
      <c r="AA85" s="949"/>
      <c r="AB85" s="949"/>
      <c r="AC85" s="193" t="s">
        <v>234</v>
      </c>
      <c r="AD85" s="244" t="s">
        <v>77</v>
      </c>
      <c r="AE85" s="1050" t="s">
        <v>1580</v>
      </c>
      <c r="AF85" s="1276"/>
      <c r="AG85" s="953"/>
      <c r="AH85" s="983"/>
      <c r="AI85" s="983"/>
      <c r="AJ85" s="983"/>
      <c r="AK85" s="983"/>
      <c r="AL85" s="949"/>
      <c r="AM85" s="983"/>
      <c r="AN85" s="983"/>
      <c r="AO85" s="1042"/>
      <c r="AP85" s="983"/>
      <c r="AQ85" s="949"/>
      <c r="AR85" s="983"/>
      <c r="AS85" s="983"/>
      <c r="AT85" s="983"/>
      <c r="AU85" s="983"/>
      <c r="AV85" s="949"/>
      <c r="AW85" s="983"/>
      <c r="AX85" s="983"/>
      <c r="AY85" s="983"/>
      <c r="AZ85" s="983"/>
    </row>
    <row r="86" spans="1:52" ht="14.25" customHeight="1">
      <c r="A86" s="1151"/>
      <c r="B86" s="964" t="s">
        <v>356</v>
      </c>
      <c r="C86" s="965" t="s">
        <v>1572</v>
      </c>
      <c r="D86" s="966" t="s">
        <v>1573</v>
      </c>
      <c r="E86" s="949"/>
      <c r="F86" s="967"/>
      <c r="G86" s="1151"/>
      <c r="H86" s="968" t="s">
        <v>563</v>
      </c>
      <c r="I86" s="969" t="s">
        <v>1209</v>
      </c>
      <c r="J86" s="969" t="s">
        <v>1375</v>
      </c>
      <c r="K86" s="953"/>
      <c r="L86" s="983"/>
      <c r="M86" s="983"/>
      <c r="N86" s="983"/>
      <c r="O86" s="983"/>
      <c r="P86" s="983"/>
      <c r="Q86" s="949"/>
      <c r="R86" s="967"/>
      <c r="S86" s="999" t="s">
        <v>1604</v>
      </c>
      <c r="T86" s="1044">
        <v>16</v>
      </c>
      <c r="U86" s="995" t="s">
        <v>1593</v>
      </c>
      <c r="V86" s="953"/>
      <c r="W86" s="949"/>
      <c r="X86" s="949"/>
      <c r="Y86" s="949"/>
      <c r="Z86" s="949"/>
      <c r="AA86" s="949"/>
      <c r="AB86" s="949"/>
      <c r="AC86" s="193" t="s">
        <v>235</v>
      </c>
      <c r="AD86" s="244" t="s">
        <v>77</v>
      </c>
      <c r="AE86" s="1050" t="s">
        <v>1580</v>
      </c>
      <c r="AF86" s="1276"/>
      <c r="AG86" s="953"/>
      <c r="AH86" s="983"/>
      <c r="AI86" s="983"/>
      <c r="AJ86" s="983"/>
      <c r="AK86" s="983"/>
      <c r="AL86" s="949"/>
      <c r="AM86" s="983"/>
      <c r="AN86" s="983"/>
      <c r="AO86" s="1042"/>
      <c r="AP86" s="983"/>
      <c r="AQ86" s="949"/>
      <c r="AR86" s="983"/>
      <c r="AS86" s="983"/>
      <c r="AT86" s="983"/>
      <c r="AU86" s="983"/>
      <c r="AV86" s="949"/>
      <c r="AW86" s="983"/>
      <c r="AX86" s="983"/>
      <c r="AY86" s="983"/>
      <c r="AZ86" s="983"/>
    </row>
    <row r="87" spans="1:52" ht="14.25" customHeight="1">
      <c r="A87" s="1151"/>
      <c r="B87" s="1089" t="s">
        <v>357</v>
      </c>
      <c r="C87" s="965" t="s">
        <v>1572</v>
      </c>
      <c r="D87" s="966" t="s">
        <v>1573</v>
      </c>
      <c r="E87" s="949"/>
      <c r="F87" s="967"/>
      <c r="G87" s="1151"/>
      <c r="H87" s="968" t="s">
        <v>564</v>
      </c>
      <c r="I87" s="969" t="s">
        <v>1209</v>
      </c>
      <c r="J87" s="969" t="s">
        <v>1375</v>
      </c>
      <c r="K87" s="953"/>
      <c r="L87" s="983"/>
      <c r="M87" s="983"/>
      <c r="N87" s="983"/>
      <c r="O87" s="983"/>
      <c r="P87" s="983"/>
      <c r="Q87" s="949"/>
      <c r="R87" s="976"/>
      <c r="S87" s="1001" t="s">
        <v>1605</v>
      </c>
      <c r="T87" s="1049" t="s">
        <v>1209</v>
      </c>
      <c r="U87" s="1032" t="s">
        <v>1606</v>
      </c>
      <c r="V87" s="953"/>
      <c r="W87" s="949"/>
      <c r="X87" s="949"/>
      <c r="Y87" s="949"/>
      <c r="Z87" s="949"/>
      <c r="AA87" s="949"/>
      <c r="AB87" s="949"/>
      <c r="AC87" s="193" t="s">
        <v>236</v>
      </c>
      <c r="AD87" s="244" t="s">
        <v>77</v>
      </c>
      <c r="AE87" s="1050" t="s">
        <v>1580</v>
      </c>
      <c r="AF87" s="1276"/>
      <c r="AG87" s="953"/>
      <c r="AH87" s="983"/>
      <c r="AI87" s="983"/>
      <c r="AJ87" s="983"/>
      <c r="AK87" s="983"/>
      <c r="AL87" s="949"/>
      <c r="AM87" s="983"/>
      <c r="AN87" s="983"/>
      <c r="AO87" s="1042"/>
      <c r="AP87" s="983"/>
      <c r="AQ87" s="949"/>
      <c r="AR87" s="983"/>
      <c r="AS87" s="983"/>
      <c r="AT87" s="983"/>
      <c r="AU87" s="983"/>
      <c r="AV87" s="949"/>
      <c r="AW87" s="983"/>
      <c r="AX87" s="983"/>
      <c r="AY87" s="983"/>
      <c r="AZ87" s="983"/>
    </row>
    <row r="88" spans="1:52" ht="14.25" customHeight="1">
      <c r="A88" s="1151"/>
      <c r="B88" s="1089" t="s">
        <v>358</v>
      </c>
      <c r="C88" s="965" t="s">
        <v>1572</v>
      </c>
      <c r="D88" s="966" t="s">
        <v>1573</v>
      </c>
      <c r="E88" s="1016"/>
      <c r="F88" s="967"/>
      <c r="G88" s="1151"/>
      <c r="H88" s="1267" t="s">
        <v>563</v>
      </c>
      <c r="I88" s="969" t="s">
        <v>1209</v>
      </c>
      <c r="J88" s="969" t="s">
        <v>1375</v>
      </c>
      <c r="K88" s="953"/>
      <c r="L88" s="983"/>
      <c r="M88" s="983"/>
      <c r="N88" s="983"/>
      <c r="O88" s="983"/>
      <c r="P88" s="983"/>
      <c r="Q88" s="949"/>
      <c r="R88" s="934" t="s">
        <v>1607</v>
      </c>
      <c r="S88" s="936"/>
      <c r="T88" s="1076"/>
      <c r="U88" s="936"/>
      <c r="V88" s="953"/>
      <c r="W88" s="949"/>
      <c r="X88" s="949"/>
      <c r="Y88" s="949"/>
      <c r="Z88" s="949"/>
      <c r="AA88" s="949"/>
      <c r="AB88" s="949"/>
      <c r="AC88" s="193" t="s">
        <v>237</v>
      </c>
      <c r="AD88" s="244" t="s">
        <v>77</v>
      </c>
      <c r="AE88" s="1050" t="s">
        <v>1580</v>
      </c>
      <c r="AF88" s="1276"/>
      <c r="AG88" s="953"/>
      <c r="AH88" s="983"/>
      <c r="AI88" s="983"/>
      <c r="AJ88" s="983"/>
      <c r="AK88" s="983"/>
      <c r="AL88" s="949"/>
      <c r="AM88" s="983"/>
      <c r="AN88" s="983"/>
      <c r="AO88" s="1042"/>
      <c r="AP88" s="983"/>
      <c r="AQ88" s="949"/>
      <c r="AR88" s="983"/>
      <c r="AS88" s="983"/>
      <c r="AT88" s="983"/>
      <c r="AU88" s="983"/>
      <c r="AV88" s="949"/>
      <c r="AW88" s="983"/>
      <c r="AX88" s="983"/>
      <c r="AY88" s="983"/>
      <c r="AZ88" s="983"/>
    </row>
    <row r="89" spans="1:52" ht="14.25" customHeight="1">
      <c r="A89" s="1151"/>
      <c r="B89" s="964" t="s">
        <v>1608</v>
      </c>
      <c r="C89" s="965" t="s">
        <v>1572</v>
      </c>
      <c r="D89" s="966" t="s">
        <v>1573</v>
      </c>
      <c r="E89" s="949"/>
      <c r="F89" s="967"/>
      <c r="G89" s="1151"/>
      <c r="H89" s="1188"/>
      <c r="I89" s="969" t="s">
        <v>1209</v>
      </c>
      <c r="J89" s="969" t="s">
        <v>1375</v>
      </c>
      <c r="K89" s="953"/>
      <c r="L89" s="983"/>
      <c r="M89" s="983"/>
      <c r="N89" s="983"/>
      <c r="O89" s="983"/>
      <c r="P89" s="983"/>
      <c r="Q89" s="949"/>
      <c r="R89" s="1051"/>
      <c r="S89" s="962" t="s">
        <v>1609</v>
      </c>
      <c r="T89" s="1043">
        <v>18</v>
      </c>
      <c r="U89" s="955" t="s">
        <v>1610</v>
      </c>
      <c r="V89" s="953"/>
      <c r="W89" s="949"/>
      <c r="X89" s="949"/>
      <c r="Y89" s="949"/>
      <c r="Z89" s="949"/>
      <c r="AA89" s="949"/>
      <c r="AB89" s="949"/>
      <c r="AC89" s="193" t="s">
        <v>238</v>
      </c>
      <c r="AD89" s="244" t="s">
        <v>77</v>
      </c>
      <c r="AE89" s="1050" t="s">
        <v>1580</v>
      </c>
      <c r="AF89" s="1276"/>
      <c r="AG89" s="953"/>
      <c r="AH89" s="983"/>
      <c r="AI89" s="983"/>
      <c r="AJ89" s="983"/>
      <c r="AK89" s="983"/>
      <c r="AL89" s="949"/>
      <c r="AM89" s="983"/>
      <c r="AN89" s="983"/>
      <c r="AO89" s="1042"/>
      <c r="AP89" s="983"/>
      <c r="AQ89" s="949"/>
      <c r="AR89" s="983"/>
      <c r="AS89" s="983"/>
      <c r="AT89" s="983"/>
      <c r="AU89" s="983"/>
      <c r="AV89" s="949"/>
      <c r="AW89" s="983"/>
      <c r="AX89" s="983"/>
      <c r="AY89" s="983"/>
      <c r="AZ89" s="983"/>
    </row>
    <row r="90" spans="1:52" ht="14.25" customHeight="1">
      <c r="A90" s="1151"/>
      <c r="B90" s="964" t="s">
        <v>1611</v>
      </c>
      <c r="C90" s="965" t="s">
        <v>1572</v>
      </c>
      <c r="D90" s="966" t="s">
        <v>1573</v>
      </c>
      <c r="E90" s="949"/>
      <c r="F90" s="967"/>
      <c r="G90" s="1151"/>
      <c r="H90" s="1188"/>
      <c r="I90" s="969" t="s">
        <v>1209</v>
      </c>
      <c r="J90" s="969" t="s">
        <v>1375</v>
      </c>
      <c r="K90" s="953"/>
      <c r="L90" s="983"/>
      <c r="M90" s="983"/>
      <c r="N90" s="983"/>
      <c r="O90" s="983"/>
      <c r="P90" s="983"/>
      <c r="Q90" s="949"/>
      <c r="R90" s="983"/>
      <c r="S90" s="983"/>
      <c r="T90" s="1025"/>
      <c r="U90" s="1025"/>
      <c r="V90" s="953"/>
      <c r="W90" s="949"/>
      <c r="X90" s="949"/>
      <c r="Y90" s="949"/>
      <c r="Z90" s="949"/>
      <c r="AA90" s="949"/>
      <c r="AB90" s="949"/>
      <c r="AC90" s="193" t="s">
        <v>239</v>
      </c>
      <c r="AD90" s="244" t="s">
        <v>77</v>
      </c>
      <c r="AE90" s="1050" t="s">
        <v>1580</v>
      </c>
      <c r="AF90" s="1276"/>
      <c r="AG90" s="953"/>
      <c r="AH90" s="983"/>
      <c r="AI90" s="983"/>
      <c r="AJ90" s="983"/>
      <c r="AK90" s="983"/>
      <c r="AL90" s="949"/>
      <c r="AM90" s="983"/>
      <c r="AN90" s="983"/>
      <c r="AO90" s="1042"/>
      <c r="AP90" s="983"/>
      <c r="AQ90" s="949"/>
      <c r="AR90" s="983"/>
      <c r="AS90" s="983"/>
      <c r="AT90" s="983"/>
      <c r="AU90" s="983"/>
      <c r="AV90" s="949"/>
      <c r="AW90" s="983"/>
      <c r="AX90" s="983"/>
      <c r="AY90" s="983"/>
      <c r="AZ90" s="983"/>
    </row>
    <row r="91" spans="1:52" ht="14.25" customHeight="1">
      <c r="A91" s="1151"/>
      <c r="B91" s="964" t="s">
        <v>1612</v>
      </c>
      <c r="C91" s="965" t="s">
        <v>1572</v>
      </c>
      <c r="D91" s="966" t="s">
        <v>1573</v>
      </c>
      <c r="E91" s="949"/>
      <c r="F91" s="967"/>
      <c r="G91" s="1151"/>
      <c r="H91" s="1188"/>
      <c r="I91" s="969" t="s">
        <v>1209</v>
      </c>
      <c r="J91" s="969" t="s">
        <v>1375</v>
      </c>
      <c r="K91" s="953"/>
      <c r="L91" s="983"/>
      <c r="M91" s="983"/>
      <c r="N91" s="983"/>
      <c r="O91" s="983"/>
      <c r="P91" s="983"/>
      <c r="Q91" s="949"/>
      <c r="R91" s="983"/>
      <c r="S91" s="983"/>
      <c r="T91" s="983"/>
      <c r="U91" s="983"/>
      <c r="V91" s="953"/>
      <c r="W91" s="949"/>
      <c r="X91" s="949"/>
      <c r="Y91" s="949"/>
      <c r="Z91" s="949"/>
      <c r="AA91" s="949"/>
      <c r="AB91" s="949"/>
      <c r="AC91" s="193" t="s">
        <v>240</v>
      </c>
      <c r="AD91" s="244" t="s">
        <v>77</v>
      </c>
      <c r="AE91" s="1050" t="s">
        <v>1580</v>
      </c>
      <c r="AF91" s="1276"/>
      <c r="AG91" s="953"/>
      <c r="AH91" s="983"/>
      <c r="AI91" s="983"/>
      <c r="AJ91" s="983"/>
      <c r="AK91" s="983"/>
      <c r="AL91" s="949"/>
      <c r="AM91" s="983"/>
      <c r="AN91" s="983"/>
      <c r="AO91" s="1042"/>
      <c r="AP91" s="983"/>
      <c r="AQ91" s="949"/>
      <c r="AR91" s="983"/>
      <c r="AS91" s="983"/>
      <c r="AT91" s="983"/>
      <c r="AU91" s="983"/>
      <c r="AV91" s="949"/>
      <c r="AW91" s="983"/>
      <c r="AX91" s="983"/>
      <c r="AY91" s="983"/>
      <c r="AZ91" s="983"/>
    </row>
    <row r="92" spans="1:52" ht="14.25" customHeight="1">
      <c r="A92" s="1151"/>
      <c r="B92" s="964" t="s">
        <v>1613</v>
      </c>
      <c r="C92" s="965" t="s">
        <v>1572</v>
      </c>
      <c r="D92" s="966" t="s">
        <v>1573</v>
      </c>
      <c r="E92" s="949"/>
      <c r="F92" s="967"/>
      <c r="G92" s="1151"/>
      <c r="H92" s="1163"/>
      <c r="I92" s="969" t="s">
        <v>1209</v>
      </c>
      <c r="J92" s="969" t="s">
        <v>1375</v>
      </c>
      <c r="K92" s="953"/>
      <c r="L92" s="983"/>
      <c r="M92" s="983"/>
      <c r="N92" s="983"/>
      <c r="O92" s="983"/>
      <c r="P92" s="983"/>
      <c r="Q92" s="1016"/>
      <c r="R92" s="983"/>
      <c r="S92" s="983"/>
      <c r="T92" s="983"/>
      <c r="U92" s="983"/>
      <c r="V92" s="953"/>
      <c r="W92" s="949"/>
      <c r="X92" s="949"/>
      <c r="Y92" s="949"/>
      <c r="Z92" s="949"/>
      <c r="AA92" s="949"/>
      <c r="AB92" s="949"/>
      <c r="AC92" s="193" t="s">
        <v>241</v>
      </c>
      <c r="AD92" s="244" t="s">
        <v>77</v>
      </c>
      <c r="AE92" s="1050" t="s">
        <v>1580</v>
      </c>
      <c r="AF92" s="1276"/>
      <c r="AG92" s="953"/>
      <c r="AH92" s="983"/>
      <c r="AI92" s="983"/>
      <c r="AJ92" s="983"/>
      <c r="AK92" s="983"/>
      <c r="AL92" s="949"/>
      <c r="AM92" s="983"/>
      <c r="AN92" s="983"/>
      <c r="AO92" s="1042"/>
      <c r="AP92" s="983"/>
      <c r="AQ92" s="949"/>
      <c r="AR92" s="983"/>
      <c r="AS92" s="983"/>
      <c r="AT92" s="983"/>
      <c r="AU92" s="983"/>
      <c r="AV92" s="949"/>
      <c r="AW92" s="983"/>
      <c r="AX92" s="983"/>
      <c r="AY92" s="983"/>
      <c r="AZ92" s="983"/>
    </row>
    <row r="93" spans="1:52" ht="14.25" customHeight="1">
      <c r="A93" s="1151"/>
      <c r="B93" s="964" t="s">
        <v>1614</v>
      </c>
      <c r="C93" s="965" t="s">
        <v>1572</v>
      </c>
      <c r="D93" s="966" t="s">
        <v>1573</v>
      </c>
      <c r="E93" s="949"/>
      <c r="F93" s="967"/>
      <c r="G93" s="1151"/>
      <c r="H93" s="1267" t="s">
        <v>570</v>
      </c>
      <c r="I93" s="969" t="s">
        <v>1209</v>
      </c>
      <c r="J93" s="969" t="s">
        <v>1375</v>
      </c>
      <c r="K93" s="953"/>
      <c r="L93" s="983"/>
      <c r="M93" s="983"/>
      <c r="N93" s="983"/>
      <c r="O93" s="983"/>
      <c r="P93" s="983"/>
      <c r="Q93" s="949"/>
      <c r="R93" s="983"/>
      <c r="S93" s="983"/>
      <c r="T93" s="983"/>
      <c r="U93" s="983"/>
      <c r="V93" s="953"/>
      <c r="W93" s="949"/>
      <c r="X93" s="949"/>
      <c r="Y93" s="949"/>
      <c r="Z93" s="949"/>
      <c r="AA93" s="949"/>
      <c r="AB93" s="949"/>
      <c r="AC93" s="193" t="s">
        <v>242</v>
      </c>
      <c r="AD93" s="244" t="s">
        <v>77</v>
      </c>
      <c r="AE93" s="1050" t="s">
        <v>1580</v>
      </c>
      <c r="AF93" s="1276"/>
      <c r="AG93" s="953"/>
      <c r="AH93" s="983"/>
      <c r="AI93" s="983"/>
      <c r="AJ93" s="983"/>
      <c r="AK93" s="983"/>
      <c r="AL93" s="949"/>
      <c r="AM93" s="983"/>
      <c r="AN93" s="983"/>
      <c r="AO93" s="1042"/>
      <c r="AP93" s="983"/>
      <c r="AQ93" s="949"/>
      <c r="AR93" s="983"/>
      <c r="AS93" s="983"/>
      <c r="AT93" s="983"/>
      <c r="AU93" s="983"/>
      <c r="AV93" s="949"/>
      <c r="AW93" s="983"/>
      <c r="AX93" s="983"/>
      <c r="AY93" s="983"/>
      <c r="AZ93" s="983"/>
    </row>
    <row r="94" spans="1:52" ht="14.25" customHeight="1">
      <c r="A94" s="1151"/>
      <c r="B94" s="964" t="s">
        <v>1615</v>
      </c>
      <c r="C94" s="965" t="s">
        <v>1572</v>
      </c>
      <c r="D94" s="966" t="s">
        <v>1573</v>
      </c>
      <c r="E94" s="949"/>
      <c r="F94" s="967"/>
      <c r="G94" s="1151"/>
      <c r="H94" s="1188"/>
      <c r="I94" s="969" t="s">
        <v>1209</v>
      </c>
      <c r="J94" s="969" t="s">
        <v>1375</v>
      </c>
      <c r="K94" s="953"/>
      <c r="L94" s="983"/>
      <c r="M94" s="983"/>
      <c r="N94" s="983"/>
      <c r="O94" s="983"/>
      <c r="P94" s="983"/>
      <c r="Q94" s="949"/>
      <c r="R94" s="983"/>
      <c r="S94" s="983"/>
      <c r="T94" s="983"/>
      <c r="U94" s="983"/>
      <c r="V94" s="949"/>
      <c r="W94" s="949"/>
      <c r="X94" s="949"/>
      <c r="Y94" s="949"/>
      <c r="Z94" s="949"/>
      <c r="AA94" s="949"/>
      <c r="AB94" s="949"/>
      <c r="AC94" s="193" t="s">
        <v>243</v>
      </c>
      <c r="AD94" s="244" t="s">
        <v>77</v>
      </c>
      <c r="AE94" s="1050" t="s">
        <v>1580</v>
      </c>
      <c r="AF94" s="1276"/>
      <c r="AG94" s="953"/>
      <c r="AH94" s="983"/>
      <c r="AI94" s="983"/>
      <c r="AJ94" s="983"/>
      <c r="AK94" s="983"/>
      <c r="AL94" s="949"/>
      <c r="AM94" s="983"/>
      <c r="AN94" s="983"/>
      <c r="AO94" s="1042"/>
      <c r="AP94" s="983"/>
      <c r="AQ94" s="949"/>
      <c r="AR94" s="983"/>
      <c r="AS94" s="983"/>
      <c r="AT94" s="983"/>
      <c r="AU94" s="983"/>
      <c r="AV94" s="949"/>
      <c r="AW94" s="983"/>
      <c r="AX94" s="983"/>
      <c r="AY94" s="983"/>
      <c r="AZ94" s="983"/>
    </row>
    <row r="95" spans="1:52" ht="14.25" customHeight="1">
      <c r="A95" s="1151"/>
      <c r="B95" s="964" t="s">
        <v>359</v>
      </c>
      <c r="C95" s="965" t="s">
        <v>1572</v>
      </c>
      <c r="D95" s="966" t="s">
        <v>1573</v>
      </c>
      <c r="E95" s="949"/>
      <c r="F95" s="967"/>
      <c r="G95" s="1151"/>
      <c r="H95" s="1188"/>
      <c r="I95" s="969" t="s">
        <v>1209</v>
      </c>
      <c r="J95" s="969" t="s">
        <v>1375</v>
      </c>
      <c r="K95" s="953"/>
      <c r="L95" s="983"/>
      <c r="M95" s="983"/>
      <c r="N95" s="983"/>
      <c r="O95" s="983"/>
      <c r="P95" s="983"/>
      <c r="Q95" s="949"/>
      <c r="R95" s="983"/>
      <c r="S95" s="983"/>
      <c r="T95" s="983"/>
      <c r="U95" s="983"/>
      <c r="V95" s="949"/>
      <c r="W95" s="949"/>
      <c r="X95" s="949"/>
      <c r="Y95" s="949"/>
      <c r="Z95" s="949"/>
      <c r="AA95" s="949"/>
      <c r="AB95" s="949"/>
      <c r="AC95" s="193" t="s">
        <v>244</v>
      </c>
      <c r="AD95" s="244" t="s">
        <v>77</v>
      </c>
      <c r="AE95" s="1050" t="s">
        <v>1580</v>
      </c>
      <c r="AF95" s="1276"/>
      <c r="AG95" s="953"/>
      <c r="AH95" s="983"/>
      <c r="AI95" s="983"/>
      <c r="AJ95" s="983"/>
      <c r="AK95" s="983"/>
      <c r="AL95" s="949"/>
      <c r="AM95" s="983"/>
      <c r="AN95" s="983"/>
      <c r="AO95" s="1042"/>
      <c r="AP95" s="983"/>
      <c r="AQ95" s="949"/>
      <c r="AR95" s="983"/>
      <c r="AS95" s="983"/>
      <c r="AT95" s="983"/>
      <c r="AU95" s="983"/>
      <c r="AV95" s="949"/>
      <c r="AW95" s="983"/>
      <c r="AX95" s="983"/>
      <c r="AY95" s="983"/>
      <c r="AZ95" s="983"/>
    </row>
    <row r="96" spans="1:52" ht="14.25" customHeight="1">
      <c r="A96" s="1151"/>
      <c r="B96" s="964" t="s">
        <v>360</v>
      </c>
      <c r="C96" s="965" t="s">
        <v>1572</v>
      </c>
      <c r="D96" s="966" t="s">
        <v>1573</v>
      </c>
      <c r="E96" s="949"/>
      <c r="F96" s="967"/>
      <c r="G96" s="1151"/>
      <c r="H96" s="1163"/>
      <c r="I96" s="969" t="s">
        <v>1209</v>
      </c>
      <c r="J96" s="969" t="s">
        <v>1375</v>
      </c>
      <c r="K96" s="953"/>
      <c r="L96" s="983"/>
      <c r="M96" s="983"/>
      <c r="N96" s="983"/>
      <c r="O96" s="983"/>
      <c r="P96" s="983"/>
      <c r="Q96" s="949"/>
      <c r="R96" s="983"/>
      <c r="S96" s="983"/>
      <c r="T96" s="983"/>
      <c r="U96" s="983"/>
      <c r="V96" s="949"/>
      <c r="W96" s="949"/>
      <c r="X96" s="949"/>
      <c r="Y96" s="949"/>
      <c r="Z96" s="949"/>
      <c r="AA96" s="949"/>
      <c r="AB96" s="949"/>
      <c r="AC96" s="193" t="s">
        <v>245</v>
      </c>
      <c r="AD96" s="244" t="s">
        <v>77</v>
      </c>
      <c r="AE96" s="1050" t="s">
        <v>1580</v>
      </c>
      <c r="AF96" s="1276"/>
      <c r="AG96" s="953"/>
      <c r="AH96" s="983"/>
      <c r="AI96" s="983"/>
      <c r="AJ96" s="983"/>
      <c r="AK96" s="983"/>
      <c r="AL96" s="949"/>
      <c r="AM96" s="983"/>
      <c r="AN96" s="983"/>
      <c r="AO96" s="1042"/>
      <c r="AP96" s="983"/>
      <c r="AQ96" s="949"/>
      <c r="AR96" s="983"/>
      <c r="AS96" s="983"/>
      <c r="AT96" s="983"/>
      <c r="AU96" s="983"/>
      <c r="AV96" s="949"/>
      <c r="AW96" s="983"/>
      <c r="AX96" s="983"/>
      <c r="AY96" s="983"/>
      <c r="AZ96" s="983"/>
    </row>
    <row r="97" spans="1:52" ht="14.25" customHeight="1">
      <c r="A97" s="1151"/>
      <c r="B97" s="964" t="s">
        <v>361</v>
      </c>
      <c r="C97" s="965" t="s">
        <v>1572</v>
      </c>
      <c r="D97" s="966" t="s">
        <v>1573</v>
      </c>
      <c r="E97" s="949"/>
      <c r="F97" s="967"/>
      <c r="G97" s="1151"/>
      <c r="H97" s="1267" t="s">
        <v>564</v>
      </c>
      <c r="I97" s="969" t="s">
        <v>1209</v>
      </c>
      <c r="J97" s="969" t="s">
        <v>1375</v>
      </c>
      <c r="K97" s="953"/>
      <c r="L97" s="983"/>
      <c r="M97" s="983"/>
      <c r="N97" s="983"/>
      <c r="O97" s="983"/>
      <c r="P97" s="983"/>
      <c r="Q97" s="949"/>
      <c r="R97" s="983"/>
      <c r="S97" s="983"/>
      <c r="T97" s="983"/>
      <c r="U97" s="983"/>
      <c r="V97" s="949"/>
      <c r="W97" s="949"/>
      <c r="X97" s="949"/>
      <c r="Y97" s="949"/>
      <c r="Z97" s="949"/>
      <c r="AA97" s="949"/>
      <c r="AB97" s="949"/>
      <c r="AC97" s="193" t="s">
        <v>246</v>
      </c>
      <c r="AD97" s="244" t="s">
        <v>77</v>
      </c>
      <c r="AE97" s="1050" t="s">
        <v>1580</v>
      </c>
      <c r="AF97" s="1276"/>
      <c r="AG97" s="953"/>
      <c r="AH97" s="983"/>
      <c r="AI97" s="983"/>
      <c r="AJ97" s="983"/>
      <c r="AK97" s="983"/>
      <c r="AL97" s="949"/>
      <c r="AM97" s="983"/>
      <c r="AN97" s="983"/>
      <c r="AO97" s="1042"/>
      <c r="AP97" s="983"/>
      <c r="AQ97" s="949"/>
      <c r="AR97" s="983"/>
      <c r="AS97" s="983"/>
      <c r="AT97" s="983"/>
      <c r="AU97" s="983"/>
      <c r="AV97" s="949"/>
      <c r="AW97" s="983"/>
      <c r="AX97" s="983"/>
      <c r="AY97" s="983"/>
      <c r="AZ97" s="983"/>
    </row>
    <row r="98" spans="1:52" ht="14.25" customHeight="1">
      <c r="A98" s="1151"/>
      <c r="B98" s="964" t="s">
        <v>362</v>
      </c>
      <c r="C98" s="965" t="s">
        <v>1572</v>
      </c>
      <c r="D98" s="966" t="s">
        <v>1573</v>
      </c>
      <c r="E98" s="949"/>
      <c r="F98" s="967"/>
      <c r="G98" s="1151"/>
      <c r="H98" s="1188"/>
      <c r="I98" s="969" t="s">
        <v>1209</v>
      </c>
      <c r="J98" s="969" t="s">
        <v>1375</v>
      </c>
      <c r="K98" s="953"/>
      <c r="L98" s="983"/>
      <c r="M98" s="983"/>
      <c r="N98" s="983"/>
      <c r="O98" s="983"/>
      <c r="P98" s="983"/>
      <c r="Q98" s="949"/>
      <c r="R98" s="983"/>
      <c r="S98" s="983"/>
      <c r="T98" s="983"/>
      <c r="U98" s="983"/>
      <c r="V98" s="949"/>
      <c r="W98" s="949"/>
      <c r="X98" s="949"/>
      <c r="Y98" s="949"/>
      <c r="Z98" s="949"/>
      <c r="AA98" s="949"/>
      <c r="AB98" s="949"/>
      <c r="AC98" s="193" t="s">
        <v>247</v>
      </c>
      <c r="AD98" s="244" t="s">
        <v>77</v>
      </c>
      <c r="AE98" s="1050" t="s">
        <v>1580</v>
      </c>
      <c r="AF98" s="1276"/>
      <c r="AG98" s="953"/>
      <c r="AH98" s="983"/>
      <c r="AI98" s="983"/>
      <c r="AJ98" s="983"/>
      <c r="AK98" s="983"/>
      <c r="AL98" s="949"/>
      <c r="AM98" s="983"/>
      <c r="AN98" s="983"/>
      <c r="AO98" s="1042"/>
      <c r="AP98" s="983"/>
      <c r="AQ98" s="949"/>
      <c r="AR98" s="983"/>
      <c r="AS98" s="983"/>
      <c r="AT98" s="983"/>
      <c r="AU98" s="983"/>
      <c r="AV98" s="949"/>
      <c r="AW98" s="983"/>
      <c r="AX98" s="983"/>
      <c r="AY98" s="983"/>
      <c r="AZ98" s="983"/>
    </row>
    <row r="99" spans="1:52" ht="14.25" customHeight="1">
      <c r="A99" s="1151"/>
      <c r="B99" s="1089" t="s">
        <v>363</v>
      </c>
      <c r="C99" s="965" t="s">
        <v>1572</v>
      </c>
      <c r="D99" s="966" t="s">
        <v>1573</v>
      </c>
      <c r="E99" s="949"/>
      <c r="F99" s="967"/>
      <c r="G99" s="1151"/>
      <c r="H99" s="1188"/>
      <c r="I99" s="969" t="s">
        <v>1209</v>
      </c>
      <c r="J99" s="969" t="s">
        <v>1375</v>
      </c>
      <c r="K99" s="953"/>
      <c r="L99" s="983"/>
      <c r="M99" s="983"/>
      <c r="N99" s="983"/>
      <c r="O99" s="983"/>
      <c r="P99" s="983"/>
      <c r="Q99" s="949"/>
      <c r="R99" s="983"/>
      <c r="S99" s="983"/>
      <c r="T99" s="983"/>
      <c r="U99" s="983"/>
      <c r="V99" s="949"/>
      <c r="W99" s="949"/>
      <c r="X99" s="949"/>
      <c r="Y99" s="949"/>
      <c r="Z99" s="949"/>
      <c r="AA99" s="949"/>
      <c r="AB99" s="949"/>
      <c r="AC99" s="193" t="s">
        <v>248</v>
      </c>
      <c r="AD99" s="244" t="s">
        <v>77</v>
      </c>
      <c r="AE99" s="1050" t="s">
        <v>1580</v>
      </c>
      <c r="AF99" s="1276"/>
      <c r="AG99" s="953"/>
      <c r="AH99" s="983"/>
      <c r="AI99" s="983"/>
      <c r="AJ99" s="983"/>
      <c r="AK99" s="983"/>
      <c r="AL99" s="949"/>
      <c r="AM99" s="983"/>
      <c r="AN99" s="983"/>
      <c r="AO99" s="1042"/>
      <c r="AP99" s="983"/>
      <c r="AQ99" s="949"/>
      <c r="AR99" s="983"/>
      <c r="AS99" s="983"/>
      <c r="AT99" s="983"/>
      <c r="AU99" s="983"/>
      <c r="AV99" s="949"/>
      <c r="AW99" s="983"/>
      <c r="AX99" s="983"/>
      <c r="AY99" s="983"/>
      <c r="AZ99" s="983"/>
    </row>
    <row r="100" spans="1:52" ht="14.25" customHeight="1">
      <c r="A100" s="1151"/>
      <c r="B100" s="1089" t="s">
        <v>364</v>
      </c>
      <c r="C100" s="965" t="s">
        <v>1572</v>
      </c>
      <c r="D100" s="966" t="s">
        <v>1573</v>
      </c>
      <c r="E100" s="949"/>
      <c r="F100" s="967"/>
      <c r="G100" s="1151"/>
      <c r="H100" s="1188"/>
      <c r="I100" s="969" t="s">
        <v>1209</v>
      </c>
      <c r="J100" s="969" t="s">
        <v>1375</v>
      </c>
      <c r="K100" s="953"/>
      <c r="L100" s="983"/>
      <c r="M100" s="983"/>
      <c r="N100" s="983"/>
      <c r="O100" s="983"/>
      <c r="P100" s="983"/>
      <c r="Q100" s="949"/>
      <c r="R100" s="983"/>
      <c r="S100" s="983"/>
      <c r="T100" s="983"/>
      <c r="U100" s="983"/>
      <c r="V100" s="949"/>
      <c r="W100" s="949"/>
      <c r="X100" s="949"/>
      <c r="Y100" s="949"/>
      <c r="Z100" s="949"/>
      <c r="AA100" s="949"/>
      <c r="AB100" s="949"/>
      <c r="AC100" s="193" t="s">
        <v>249</v>
      </c>
      <c r="AD100" s="244" t="s">
        <v>77</v>
      </c>
      <c r="AE100" s="1050" t="s">
        <v>1580</v>
      </c>
      <c r="AF100" s="1276"/>
      <c r="AG100" s="953"/>
      <c r="AH100" s="983"/>
      <c r="AI100" s="983"/>
      <c r="AJ100" s="983"/>
      <c r="AK100" s="983"/>
      <c r="AL100" s="949"/>
      <c r="AM100" s="983"/>
      <c r="AN100" s="983"/>
      <c r="AO100" s="1042"/>
      <c r="AP100" s="983"/>
      <c r="AQ100" s="949"/>
      <c r="AR100" s="983"/>
      <c r="AS100" s="983"/>
      <c r="AT100" s="983"/>
      <c r="AU100" s="983"/>
      <c r="AV100" s="949"/>
      <c r="AW100" s="983"/>
      <c r="AX100" s="983"/>
      <c r="AY100" s="983"/>
      <c r="AZ100" s="983"/>
    </row>
    <row r="101" spans="1:52" ht="14.25" customHeight="1">
      <c r="A101" s="1151"/>
      <c r="B101" s="964" t="s">
        <v>365</v>
      </c>
      <c r="C101" s="965" t="s">
        <v>1572</v>
      </c>
      <c r="D101" s="966" t="s">
        <v>1573</v>
      </c>
      <c r="E101" s="949"/>
      <c r="F101" s="967"/>
      <c r="G101" s="1151"/>
      <c r="H101" s="1188"/>
      <c r="I101" s="969" t="s">
        <v>1209</v>
      </c>
      <c r="J101" s="969" t="s">
        <v>1375</v>
      </c>
      <c r="K101" s="953"/>
      <c r="L101" s="983"/>
      <c r="M101" s="983"/>
      <c r="N101" s="983"/>
      <c r="O101" s="983"/>
      <c r="P101" s="983"/>
      <c r="Q101" s="949"/>
      <c r="R101" s="983"/>
      <c r="S101" s="983"/>
      <c r="T101" s="983"/>
      <c r="U101" s="983"/>
      <c r="V101" s="949"/>
      <c r="W101" s="949"/>
      <c r="X101" s="949"/>
      <c r="Y101" s="949"/>
      <c r="Z101" s="949"/>
      <c r="AA101" s="949"/>
      <c r="AB101" s="949"/>
      <c r="AC101" s="193" t="s">
        <v>250</v>
      </c>
      <c r="AD101" s="244" t="s">
        <v>77</v>
      </c>
      <c r="AE101" s="1050" t="s">
        <v>1580</v>
      </c>
      <c r="AF101" s="1276"/>
      <c r="AG101" s="953"/>
      <c r="AH101" s="983"/>
      <c r="AI101" s="983"/>
      <c r="AJ101" s="983"/>
      <c r="AK101" s="983"/>
      <c r="AL101" s="949"/>
      <c r="AM101" s="983"/>
      <c r="AN101" s="983"/>
      <c r="AO101" s="1042"/>
      <c r="AP101" s="983"/>
      <c r="AQ101" s="949"/>
      <c r="AR101" s="983"/>
      <c r="AS101" s="983"/>
      <c r="AT101" s="983"/>
      <c r="AU101" s="983"/>
      <c r="AV101" s="949"/>
      <c r="AW101" s="983"/>
      <c r="AX101" s="983"/>
      <c r="AY101" s="983"/>
      <c r="AZ101" s="983"/>
    </row>
    <row r="102" spans="1:52" ht="14.25" customHeight="1">
      <c r="A102" s="1151"/>
      <c r="B102" s="964" t="s">
        <v>366</v>
      </c>
      <c r="C102" s="965" t="s">
        <v>1572</v>
      </c>
      <c r="D102" s="966" t="s">
        <v>1573</v>
      </c>
      <c r="E102" s="949"/>
      <c r="F102" s="967"/>
      <c r="G102" s="1151"/>
      <c r="H102" s="1188"/>
      <c r="I102" s="969" t="s">
        <v>1209</v>
      </c>
      <c r="J102" s="969" t="s">
        <v>1375</v>
      </c>
      <c r="K102" s="953"/>
      <c r="L102" s="983"/>
      <c r="M102" s="983"/>
      <c r="N102" s="983"/>
      <c r="O102" s="983"/>
      <c r="P102" s="983"/>
      <c r="Q102" s="949"/>
      <c r="R102" s="983"/>
      <c r="S102" s="983"/>
      <c r="T102" s="983"/>
      <c r="U102" s="983"/>
      <c r="V102" s="949"/>
      <c r="W102" s="949"/>
      <c r="X102" s="949"/>
      <c r="Y102" s="949"/>
      <c r="Z102" s="949"/>
      <c r="AA102" s="949"/>
      <c r="AB102" s="949"/>
      <c r="AC102" s="193" t="s">
        <v>251</v>
      </c>
      <c r="AD102" s="244" t="s">
        <v>77</v>
      </c>
      <c r="AE102" s="1050" t="s">
        <v>1580</v>
      </c>
      <c r="AF102" s="1276"/>
      <c r="AG102" s="953"/>
      <c r="AH102" s="983"/>
      <c r="AI102" s="983"/>
      <c r="AJ102" s="983"/>
      <c r="AK102" s="983"/>
      <c r="AL102" s="949"/>
      <c r="AM102" s="983"/>
      <c r="AN102" s="983"/>
      <c r="AO102" s="1042"/>
      <c r="AP102" s="983"/>
      <c r="AQ102" s="949"/>
      <c r="AR102" s="983"/>
      <c r="AS102" s="983"/>
      <c r="AT102" s="983"/>
      <c r="AU102" s="983"/>
      <c r="AV102" s="949"/>
      <c r="AW102" s="983"/>
      <c r="AX102" s="983"/>
      <c r="AY102" s="983"/>
      <c r="AZ102" s="983"/>
    </row>
    <row r="103" spans="1:52" ht="14.25" customHeight="1">
      <c r="A103" s="1151"/>
      <c r="B103" s="964" t="s">
        <v>367</v>
      </c>
      <c r="C103" s="965" t="s">
        <v>1572</v>
      </c>
      <c r="D103" s="966" t="s">
        <v>1573</v>
      </c>
      <c r="E103" s="949"/>
      <c r="F103" s="976"/>
      <c r="G103" s="1152"/>
      <c r="H103" s="1163"/>
      <c r="I103" s="978" t="s">
        <v>1209</v>
      </c>
      <c r="J103" s="978" t="s">
        <v>1375</v>
      </c>
      <c r="K103" s="953"/>
      <c r="L103" s="983"/>
      <c r="M103" s="983"/>
      <c r="N103" s="983"/>
      <c r="O103" s="983"/>
      <c r="P103" s="983"/>
      <c r="Q103" s="949"/>
      <c r="R103" s="983"/>
      <c r="S103" s="983"/>
      <c r="T103" s="983"/>
      <c r="U103" s="983"/>
      <c r="V103" s="949"/>
      <c r="W103" s="949"/>
      <c r="X103" s="949"/>
      <c r="Y103" s="949"/>
      <c r="Z103" s="949"/>
      <c r="AA103" s="949"/>
      <c r="AB103" s="949"/>
      <c r="AC103" s="193" t="s">
        <v>252</v>
      </c>
      <c r="AD103" s="244" t="s">
        <v>77</v>
      </c>
      <c r="AE103" s="1050" t="s">
        <v>1580</v>
      </c>
      <c r="AF103" s="1276"/>
      <c r="AG103" s="953"/>
      <c r="AH103" s="983"/>
      <c r="AI103" s="983"/>
      <c r="AJ103" s="983"/>
      <c r="AK103" s="983"/>
      <c r="AL103" s="949"/>
      <c r="AM103" s="983"/>
      <c r="AN103" s="983"/>
      <c r="AO103" s="1042"/>
      <c r="AP103" s="983"/>
      <c r="AQ103" s="949"/>
      <c r="AR103" s="983"/>
      <c r="AS103" s="983"/>
      <c r="AT103" s="983"/>
      <c r="AU103" s="983"/>
      <c r="AV103" s="949"/>
      <c r="AW103" s="983"/>
      <c r="AX103" s="983"/>
      <c r="AY103" s="983"/>
      <c r="AZ103" s="983"/>
    </row>
    <row r="104" spans="1:52" ht="15.75" customHeight="1">
      <c r="A104" s="1151"/>
      <c r="B104" s="964" t="s">
        <v>368</v>
      </c>
      <c r="C104" s="965" t="s">
        <v>1572</v>
      </c>
      <c r="D104" s="966" t="s">
        <v>1573</v>
      </c>
      <c r="E104" s="949"/>
      <c r="F104" s="943" t="s">
        <v>576</v>
      </c>
      <c r="G104" s="1083" t="s">
        <v>577</v>
      </c>
      <c r="H104" s="1092"/>
      <c r="I104" s="944"/>
      <c r="J104" s="944"/>
      <c r="K104" s="953"/>
      <c r="L104" s="983"/>
      <c r="M104" s="983"/>
      <c r="N104" s="983"/>
      <c r="O104" s="983"/>
      <c r="P104" s="983"/>
      <c r="Q104" s="949"/>
      <c r="R104" s="983"/>
      <c r="S104" s="983"/>
      <c r="T104" s="983"/>
      <c r="U104" s="983"/>
      <c r="V104" s="949"/>
      <c r="W104" s="949"/>
      <c r="X104" s="949"/>
      <c r="Y104" s="949"/>
      <c r="Z104" s="949"/>
      <c r="AA104" s="949"/>
      <c r="AB104" s="949"/>
      <c r="AC104" s="193" t="s">
        <v>253</v>
      </c>
      <c r="AD104" s="244" t="s">
        <v>77</v>
      </c>
      <c r="AE104" s="1050" t="s">
        <v>1580</v>
      </c>
      <c r="AF104" s="1276"/>
      <c r="AG104" s="953"/>
      <c r="AH104" s="983"/>
      <c r="AI104" s="983"/>
      <c r="AJ104" s="983"/>
      <c r="AK104" s="983"/>
      <c r="AL104" s="949"/>
      <c r="AM104" s="983"/>
      <c r="AN104" s="983"/>
      <c r="AO104" s="1042"/>
      <c r="AP104" s="983"/>
      <c r="AQ104" s="949"/>
      <c r="AR104" s="983"/>
      <c r="AS104" s="983"/>
      <c r="AT104" s="983"/>
      <c r="AU104" s="983"/>
      <c r="AV104" s="949"/>
      <c r="AW104" s="983"/>
      <c r="AX104" s="983"/>
      <c r="AY104" s="983"/>
      <c r="AZ104" s="983"/>
    </row>
    <row r="105" spans="1:52" ht="14.25" customHeight="1">
      <c r="A105" s="1151"/>
      <c r="B105" s="964" t="s">
        <v>369</v>
      </c>
      <c r="C105" s="965" t="s">
        <v>1572</v>
      </c>
      <c r="D105" s="966" t="s">
        <v>1573</v>
      </c>
      <c r="E105" s="949"/>
      <c r="F105" s="1273" t="s">
        <v>578</v>
      </c>
      <c r="G105" s="954" t="s">
        <v>578</v>
      </c>
      <c r="H105" s="951" t="s">
        <v>579</v>
      </c>
      <c r="I105" s="952" t="s">
        <v>1209</v>
      </c>
      <c r="J105" s="952" t="s">
        <v>1375</v>
      </c>
      <c r="K105" s="953"/>
      <c r="L105" s="983"/>
      <c r="M105" s="983"/>
      <c r="N105" s="983"/>
      <c r="O105" s="983"/>
      <c r="P105" s="983"/>
      <c r="Q105" s="949"/>
      <c r="R105" s="983"/>
      <c r="S105" s="983"/>
      <c r="T105" s="983"/>
      <c r="U105" s="983"/>
      <c r="V105" s="949"/>
      <c r="W105" s="949"/>
      <c r="X105" s="949"/>
      <c r="Y105" s="949"/>
      <c r="Z105" s="949"/>
      <c r="AA105" s="949"/>
      <c r="AB105" s="949"/>
      <c r="AC105" s="193" t="s">
        <v>254</v>
      </c>
      <c r="AD105" s="244" t="s">
        <v>77</v>
      </c>
      <c r="AE105" s="1050" t="s">
        <v>1580</v>
      </c>
      <c r="AF105" s="1276"/>
      <c r="AG105" s="953"/>
      <c r="AH105" s="983"/>
      <c r="AI105" s="983"/>
      <c r="AJ105" s="983"/>
      <c r="AK105" s="983"/>
      <c r="AL105" s="949"/>
      <c r="AM105" s="983"/>
      <c r="AN105" s="983"/>
      <c r="AO105" s="1042"/>
      <c r="AP105" s="983"/>
      <c r="AQ105" s="949"/>
      <c r="AR105" s="983"/>
      <c r="AS105" s="983"/>
      <c r="AT105" s="983"/>
      <c r="AU105" s="983"/>
      <c r="AV105" s="949"/>
      <c r="AW105" s="983"/>
      <c r="AX105" s="983"/>
      <c r="AY105" s="983"/>
      <c r="AZ105" s="983"/>
    </row>
    <row r="106" spans="1:52" ht="14.25" customHeight="1">
      <c r="A106" s="1151"/>
      <c r="B106" s="964" t="s">
        <v>1616</v>
      </c>
      <c r="C106" s="965" t="s">
        <v>1572</v>
      </c>
      <c r="D106" s="966" t="s">
        <v>1573</v>
      </c>
      <c r="E106" s="949"/>
      <c r="F106" s="1177"/>
      <c r="G106" s="1266" t="s">
        <v>580</v>
      </c>
      <c r="H106" s="968" t="s">
        <v>581</v>
      </c>
      <c r="I106" s="969" t="s">
        <v>1209</v>
      </c>
      <c r="J106" s="969" t="s">
        <v>1375</v>
      </c>
      <c r="K106" s="953"/>
      <c r="L106" s="983"/>
      <c r="M106" s="983"/>
      <c r="N106" s="983"/>
      <c r="O106" s="983"/>
      <c r="P106" s="983"/>
      <c r="Q106" s="949"/>
      <c r="R106" s="983"/>
      <c r="S106" s="983"/>
      <c r="T106" s="983"/>
      <c r="U106" s="983"/>
      <c r="V106" s="949"/>
      <c r="W106" s="949"/>
      <c r="X106" s="949"/>
      <c r="Y106" s="949"/>
      <c r="Z106" s="949"/>
      <c r="AA106" s="949"/>
      <c r="AB106" s="949"/>
      <c r="AC106" s="194" t="s">
        <v>255</v>
      </c>
      <c r="AD106" s="249" t="s">
        <v>77</v>
      </c>
      <c r="AE106" s="1050" t="s">
        <v>1580</v>
      </c>
      <c r="AF106" s="1277"/>
      <c r="AG106" s="953"/>
      <c r="AH106" s="983"/>
      <c r="AI106" s="983"/>
      <c r="AJ106" s="983"/>
      <c r="AK106" s="983"/>
      <c r="AL106" s="949"/>
      <c r="AM106" s="983"/>
      <c r="AN106" s="983"/>
      <c r="AO106" s="1042"/>
      <c r="AP106" s="983"/>
      <c r="AQ106" s="949"/>
      <c r="AR106" s="983"/>
      <c r="AS106" s="983"/>
      <c r="AT106" s="983"/>
      <c r="AU106" s="983"/>
      <c r="AV106" s="949"/>
      <c r="AW106" s="983"/>
      <c r="AX106" s="983"/>
      <c r="AY106" s="983"/>
      <c r="AZ106" s="983"/>
    </row>
    <row r="107" spans="1:52" ht="14.25" customHeight="1">
      <c r="A107" s="1152"/>
      <c r="B107" s="1089" t="s">
        <v>370</v>
      </c>
      <c r="C107" s="965" t="s">
        <v>1572</v>
      </c>
      <c r="D107" s="966" t="s">
        <v>1573</v>
      </c>
      <c r="E107" s="949"/>
      <c r="F107" s="1177"/>
      <c r="G107" s="1152"/>
      <c r="H107" s="968" t="s">
        <v>278</v>
      </c>
      <c r="I107" s="969" t="s">
        <v>1209</v>
      </c>
      <c r="J107" s="969" t="s">
        <v>1375</v>
      </c>
      <c r="K107" s="953"/>
      <c r="L107" s="983"/>
      <c r="M107" s="983"/>
      <c r="N107" s="983"/>
      <c r="O107" s="983"/>
      <c r="P107" s="983"/>
      <c r="Q107" s="949"/>
      <c r="R107" s="983"/>
      <c r="S107" s="983"/>
      <c r="T107" s="983"/>
      <c r="U107" s="983"/>
      <c r="V107" s="949"/>
      <c r="W107" s="949"/>
      <c r="X107" s="949"/>
      <c r="Y107" s="949"/>
      <c r="Z107" s="949"/>
      <c r="AA107" s="949"/>
      <c r="AB107" s="949"/>
      <c r="AC107" s="203" t="s">
        <v>256</v>
      </c>
      <c r="AD107" s="1093"/>
      <c r="AE107" s="165"/>
      <c r="AF107" s="982"/>
      <c r="AG107" s="953"/>
      <c r="AH107" s="983"/>
      <c r="AI107" s="983"/>
      <c r="AJ107" s="983"/>
      <c r="AK107" s="983"/>
      <c r="AL107" s="949"/>
      <c r="AM107" s="983"/>
      <c r="AN107" s="983"/>
      <c r="AO107" s="1042"/>
      <c r="AP107" s="983"/>
      <c r="AQ107" s="949"/>
      <c r="AR107" s="983"/>
      <c r="AS107" s="983"/>
      <c r="AT107" s="983"/>
      <c r="AU107" s="983"/>
      <c r="AV107" s="949"/>
      <c r="AW107" s="983"/>
      <c r="AX107" s="983"/>
      <c r="AY107" s="983"/>
      <c r="AZ107" s="983"/>
    </row>
    <row r="108" spans="1:52" ht="14.25" customHeight="1">
      <c r="A108" s="1193" t="s">
        <v>371</v>
      </c>
      <c r="B108" s="964" t="s">
        <v>372</v>
      </c>
      <c r="C108" s="965" t="s">
        <v>1617</v>
      </c>
      <c r="D108" s="966" t="s">
        <v>1618</v>
      </c>
      <c r="E108" s="1016"/>
      <c r="F108" s="1177"/>
      <c r="G108" s="1266" t="s">
        <v>582</v>
      </c>
      <c r="H108" s="968" t="s">
        <v>583</v>
      </c>
      <c r="I108" s="969" t="s">
        <v>1209</v>
      </c>
      <c r="J108" s="969" t="s">
        <v>1375</v>
      </c>
      <c r="K108" s="953"/>
      <c r="L108" s="983"/>
      <c r="M108" s="983"/>
      <c r="N108" s="983"/>
      <c r="O108" s="983"/>
      <c r="P108" s="983"/>
      <c r="Q108" s="949"/>
      <c r="R108" s="983"/>
      <c r="S108" s="983"/>
      <c r="T108" s="983"/>
      <c r="U108" s="983"/>
      <c r="V108" s="949"/>
      <c r="W108" s="949"/>
      <c r="X108" s="949"/>
      <c r="Y108" s="949"/>
      <c r="Z108" s="949"/>
      <c r="AA108" s="949"/>
      <c r="AB108" s="949"/>
      <c r="AC108" s="217" t="s">
        <v>257</v>
      </c>
      <c r="AD108" s="239" t="s">
        <v>77</v>
      </c>
      <c r="AE108" s="1043">
        <v>68</v>
      </c>
      <c r="AF108" s="955"/>
      <c r="AG108" s="953"/>
      <c r="AH108" s="983"/>
      <c r="AI108" s="983"/>
      <c r="AJ108" s="983"/>
      <c r="AK108" s="983"/>
      <c r="AL108" s="949"/>
      <c r="AM108" s="983"/>
      <c r="AN108" s="983"/>
      <c r="AO108" s="1042"/>
      <c r="AP108" s="983"/>
      <c r="AQ108" s="949"/>
      <c r="AR108" s="983"/>
      <c r="AS108" s="983"/>
      <c r="AT108" s="983"/>
      <c r="AU108" s="983"/>
      <c r="AV108" s="949"/>
      <c r="AW108" s="983"/>
      <c r="AX108" s="983"/>
      <c r="AY108" s="983"/>
      <c r="AZ108" s="983"/>
    </row>
    <row r="109" spans="1:52" ht="14.25" customHeight="1">
      <c r="A109" s="1151"/>
      <c r="B109" s="964" t="s">
        <v>375</v>
      </c>
      <c r="C109" s="965" t="s">
        <v>1617</v>
      </c>
      <c r="D109" s="966" t="s">
        <v>1618</v>
      </c>
      <c r="E109" s="949"/>
      <c r="F109" s="1177"/>
      <c r="G109" s="1152"/>
      <c r="H109" s="968" t="s">
        <v>584</v>
      </c>
      <c r="I109" s="969" t="s">
        <v>1209</v>
      </c>
      <c r="J109" s="969" t="s">
        <v>1375</v>
      </c>
      <c r="K109" s="953"/>
      <c r="L109" s="983"/>
      <c r="M109" s="983"/>
      <c r="N109" s="983"/>
      <c r="O109" s="983"/>
      <c r="P109" s="983"/>
      <c r="Q109" s="949"/>
      <c r="R109" s="983"/>
      <c r="S109" s="983"/>
      <c r="T109" s="983"/>
      <c r="U109" s="983"/>
      <c r="V109" s="949"/>
      <c r="W109" s="949"/>
      <c r="X109" s="949"/>
      <c r="Y109" s="949"/>
      <c r="Z109" s="949"/>
      <c r="AA109" s="949"/>
      <c r="AB109" s="949"/>
      <c r="AC109" s="218" t="s">
        <v>258</v>
      </c>
      <c r="AD109" s="244" t="s">
        <v>77</v>
      </c>
      <c r="AE109" s="1044" t="s">
        <v>1619</v>
      </c>
      <c r="AF109" s="995"/>
      <c r="AG109" s="953"/>
      <c r="AH109" s="983"/>
      <c r="AI109" s="983"/>
      <c r="AJ109" s="983"/>
      <c r="AK109" s="983"/>
      <c r="AL109" s="949"/>
      <c r="AM109" s="983"/>
      <c r="AN109" s="983"/>
      <c r="AO109" s="1042"/>
      <c r="AP109" s="983"/>
      <c r="AQ109" s="949"/>
      <c r="AR109" s="983"/>
      <c r="AS109" s="983"/>
      <c r="AT109" s="983"/>
      <c r="AU109" s="983"/>
      <c r="AV109" s="949"/>
      <c r="AW109" s="983"/>
      <c r="AX109" s="983"/>
      <c r="AY109" s="983"/>
      <c r="AZ109" s="983"/>
    </row>
    <row r="110" spans="1:52" ht="14.25" customHeight="1">
      <c r="A110" s="1152"/>
      <c r="B110" s="1002" t="s">
        <v>376</v>
      </c>
      <c r="C110" s="1003" t="s">
        <v>1617</v>
      </c>
      <c r="D110" s="1004" t="s">
        <v>1618</v>
      </c>
      <c r="E110" s="949"/>
      <c r="F110" s="1177"/>
      <c r="G110" s="1055" t="s">
        <v>1620</v>
      </c>
      <c r="H110" s="968" t="s">
        <v>587</v>
      </c>
      <c r="I110" s="969" t="s">
        <v>1209</v>
      </c>
      <c r="J110" s="969" t="s">
        <v>1375</v>
      </c>
      <c r="K110" s="953"/>
      <c r="L110" s="983"/>
      <c r="M110" s="983"/>
      <c r="N110" s="983"/>
      <c r="O110" s="983"/>
      <c r="P110" s="983"/>
      <c r="Q110" s="949"/>
      <c r="R110" s="983"/>
      <c r="S110" s="983"/>
      <c r="T110" s="983"/>
      <c r="U110" s="983"/>
      <c r="V110" s="949"/>
      <c r="W110" s="949"/>
      <c r="X110" s="949"/>
      <c r="Y110" s="949"/>
      <c r="Z110" s="949"/>
      <c r="AA110" s="949"/>
      <c r="AB110" s="949"/>
      <c r="AC110" s="218" t="s">
        <v>259</v>
      </c>
      <c r="AD110" s="244" t="s">
        <v>77</v>
      </c>
      <c r="AE110" s="1044" t="s">
        <v>1619</v>
      </c>
      <c r="AF110" s="995"/>
      <c r="AG110" s="953"/>
      <c r="AH110" s="983"/>
      <c r="AI110" s="983"/>
      <c r="AJ110" s="983"/>
      <c r="AK110" s="983"/>
      <c r="AL110" s="949"/>
      <c r="AM110" s="983"/>
      <c r="AN110" s="983"/>
      <c r="AO110" s="1042"/>
      <c r="AP110" s="983"/>
      <c r="AQ110" s="949"/>
      <c r="AR110" s="983"/>
      <c r="AS110" s="983"/>
      <c r="AT110" s="983"/>
      <c r="AU110" s="983"/>
      <c r="AV110" s="949"/>
      <c r="AW110" s="983"/>
      <c r="AX110" s="983"/>
      <c r="AY110" s="983"/>
      <c r="AZ110" s="983"/>
    </row>
    <row r="111" spans="1:52" ht="14.25" customHeight="1">
      <c r="A111" s="1094"/>
      <c r="B111" s="1035"/>
      <c r="C111" s="949"/>
      <c r="D111" s="1095"/>
      <c r="E111" s="949"/>
      <c r="F111" s="1177"/>
      <c r="G111" s="1055" t="s">
        <v>1145</v>
      </c>
      <c r="H111" s="968" t="s">
        <v>1621</v>
      </c>
      <c r="I111" s="969">
        <v>2</v>
      </c>
      <c r="J111" s="969" t="s">
        <v>1375</v>
      </c>
      <c r="K111" s="953"/>
      <c r="L111" s="983"/>
      <c r="M111" s="983"/>
      <c r="N111" s="983"/>
      <c r="O111" s="983"/>
      <c r="P111" s="983"/>
      <c r="Q111" s="949"/>
      <c r="R111" s="983"/>
      <c r="S111" s="983"/>
      <c r="T111" s="983"/>
      <c r="U111" s="983"/>
      <c r="V111" s="949"/>
      <c r="W111" s="949"/>
      <c r="X111" s="949"/>
      <c r="Y111" s="949"/>
      <c r="Z111" s="949"/>
      <c r="AA111" s="949"/>
      <c r="AB111" s="949"/>
      <c r="AC111" s="218" t="s">
        <v>260</v>
      </c>
      <c r="AD111" s="244" t="s">
        <v>77</v>
      </c>
      <c r="AE111" s="1044" t="s">
        <v>1619</v>
      </c>
      <c r="AF111" s="995"/>
      <c r="AG111" s="953"/>
      <c r="AH111" s="983"/>
      <c r="AI111" s="983"/>
      <c r="AJ111" s="983"/>
      <c r="AK111" s="983"/>
      <c r="AL111" s="949"/>
      <c r="AM111" s="983"/>
      <c r="AN111" s="983"/>
      <c r="AO111" s="1042"/>
      <c r="AP111" s="983"/>
      <c r="AQ111" s="949"/>
      <c r="AR111" s="983"/>
      <c r="AS111" s="983"/>
      <c r="AT111" s="983"/>
      <c r="AU111" s="983"/>
      <c r="AV111" s="949"/>
      <c r="AW111" s="983"/>
      <c r="AX111" s="983"/>
      <c r="AY111" s="983"/>
      <c r="AZ111" s="983"/>
    </row>
    <row r="112" spans="1:52" ht="14.25" customHeight="1">
      <c r="A112" s="1035"/>
      <c r="B112" s="1035"/>
      <c r="C112" s="949"/>
      <c r="D112" s="1095"/>
      <c r="E112" s="949"/>
      <c r="F112" s="1177"/>
      <c r="G112" s="1096" t="s">
        <v>1622</v>
      </c>
      <c r="H112" s="968" t="s">
        <v>592</v>
      </c>
      <c r="I112" s="969">
        <v>2</v>
      </c>
      <c r="J112" s="969" t="s">
        <v>1375</v>
      </c>
      <c r="K112" s="953"/>
      <c r="L112" s="983"/>
      <c r="M112" s="983"/>
      <c r="N112" s="983"/>
      <c r="O112" s="983"/>
      <c r="P112" s="983"/>
      <c r="Q112" s="949"/>
      <c r="R112" s="983"/>
      <c r="S112" s="983"/>
      <c r="T112" s="983"/>
      <c r="U112" s="983"/>
      <c r="V112" s="949"/>
      <c r="W112" s="949"/>
      <c r="X112" s="949"/>
      <c r="Y112" s="949"/>
      <c r="Z112" s="949"/>
      <c r="AA112" s="949"/>
      <c r="AB112" s="949"/>
      <c r="AC112" s="219" t="s">
        <v>1623</v>
      </c>
      <c r="AD112" s="249" t="s">
        <v>77</v>
      </c>
      <c r="AE112" s="1049" t="s">
        <v>1624</v>
      </c>
      <c r="AF112" s="1032"/>
      <c r="AG112" s="953"/>
      <c r="AH112" s="983"/>
      <c r="AI112" s="983"/>
      <c r="AJ112" s="983"/>
      <c r="AK112" s="983"/>
      <c r="AL112" s="949"/>
      <c r="AM112" s="983"/>
      <c r="AN112" s="983"/>
      <c r="AO112" s="1042"/>
      <c r="AP112" s="983"/>
      <c r="AQ112" s="949"/>
      <c r="AR112" s="983"/>
      <c r="AS112" s="983"/>
      <c r="AT112" s="983"/>
      <c r="AU112" s="983"/>
      <c r="AV112" s="949"/>
      <c r="AW112" s="983"/>
      <c r="AX112" s="983"/>
      <c r="AY112" s="983"/>
      <c r="AZ112" s="983"/>
    </row>
    <row r="113" spans="1:52" ht="14.25" customHeight="1">
      <c r="A113" s="1035"/>
      <c r="B113" s="1035"/>
      <c r="C113" s="949"/>
      <c r="D113" s="1095"/>
      <c r="E113" s="949"/>
      <c r="F113" s="1177"/>
      <c r="G113" s="1055" t="s">
        <v>1625</v>
      </c>
      <c r="H113" s="968" t="s">
        <v>1626</v>
      </c>
      <c r="I113" s="969">
        <v>56</v>
      </c>
      <c r="J113" s="969" t="s">
        <v>1627</v>
      </c>
      <c r="K113" s="953"/>
      <c r="L113" s="983"/>
      <c r="M113" s="983"/>
      <c r="N113" s="983"/>
      <c r="O113" s="983"/>
      <c r="P113" s="983"/>
      <c r="Q113" s="949"/>
      <c r="R113" s="983"/>
      <c r="S113" s="983"/>
      <c r="T113" s="983"/>
      <c r="U113" s="983"/>
      <c r="V113" s="949"/>
      <c r="W113" s="949"/>
      <c r="X113" s="949"/>
      <c r="Y113" s="949"/>
      <c r="Z113" s="949"/>
      <c r="AA113" s="949"/>
      <c r="AB113" s="949"/>
      <c r="AC113" s="203" t="s">
        <v>262</v>
      </c>
      <c r="AD113" s="553"/>
      <c r="AE113" s="1076"/>
      <c r="AF113" s="936"/>
      <c r="AG113" s="953"/>
      <c r="AH113" s="983"/>
      <c r="AI113" s="983"/>
      <c r="AJ113" s="983"/>
      <c r="AK113" s="983"/>
      <c r="AL113" s="949"/>
      <c r="AM113" s="983"/>
      <c r="AN113" s="983"/>
      <c r="AO113" s="1042"/>
      <c r="AP113" s="983"/>
      <c r="AQ113" s="949"/>
      <c r="AR113" s="983"/>
      <c r="AS113" s="983"/>
      <c r="AT113" s="983"/>
      <c r="AU113" s="983"/>
      <c r="AV113" s="949"/>
      <c r="AW113" s="983"/>
      <c r="AX113" s="983"/>
      <c r="AY113" s="983"/>
      <c r="AZ113" s="983"/>
    </row>
    <row r="114" spans="1:52" ht="14.25" customHeight="1">
      <c r="A114" s="1035"/>
      <c r="B114" s="1035"/>
      <c r="C114" s="949"/>
      <c r="D114" s="1095"/>
      <c r="E114" s="949"/>
      <c r="F114" s="1177"/>
      <c r="G114" s="1055" t="s">
        <v>1628</v>
      </c>
      <c r="H114" s="968" t="s">
        <v>1629</v>
      </c>
      <c r="I114" s="969">
        <v>56</v>
      </c>
      <c r="J114" s="969" t="s">
        <v>1627</v>
      </c>
      <c r="K114" s="953"/>
      <c r="L114" s="983"/>
      <c r="M114" s="983"/>
      <c r="N114" s="983"/>
      <c r="O114" s="983"/>
      <c r="P114" s="983"/>
      <c r="Q114" s="949"/>
      <c r="R114" s="983"/>
      <c r="S114" s="983"/>
      <c r="T114" s="983"/>
      <c r="U114" s="983"/>
      <c r="V114" s="949"/>
      <c r="W114" s="949"/>
      <c r="X114" s="949"/>
      <c r="Y114" s="949"/>
      <c r="Z114" s="949"/>
      <c r="AA114" s="949"/>
      <c r="AB114" s="949"/>
      <c r="AC114" s="217" t="s">
        <v>263</v>
      </c>
      <c r="AD114" s="239" t="s">
        <v>77</v>
      </c>
      <c r="AE114" s="1043" t="s">
        <v>1630</v>
      </c>
      <c r="AF114" s="955"/>
      <c r="AG114" s="953"/>
      <c r="AH114" s="983"/>
      <c r="AI114" s="983"/>
      <c r="AJ114" s="983"/>
      <c r="AK114" s="983"/>
      <c r="AL114" s="949"/>
      <c r="AM114" s="983"/>
      <c r="AN114" s="983"/>
      <c r="AO114" s="1042"/>
      <c r="AP114" s="983"/>
      <c r="AQ114" s="949"/>
      <c r="AR114" s="983"/>
      <c r="AS114" s="983"/>
      <c r="AT114" s="983"/>
      <c r="AU114" s="983"/>
      <c r="AV114" s="949"/>
      <c r="AW114" s="983"/>
      <c r="AX114" s="983"/>
      <c r="AY114" s="983"/>
      <c r="AZ114" s="983"/>
    </row>
    <row r="115" spans="1:52" ht="14.25" customHeight="1">
      <c r="A115" s="1035"/>
      <c r="B115" s="1035"/>
      <c r="C115" s="949"/>
      <c r="D115" s="1095"/>
      <c r="E115" s="949"/>
      <c r="F115" s="1177"/>
      <c r="G115" s="1055" t="s">
        <v>1631</v>
      </c>
      <c r="H115" s="968" t="s">
        <v>1626</v>
      </c>
      <c r="I115" s="969">
        <v>57</v>
      </c>
      <c r="J115" s="969" t="s">
        <v>1627</v>
      </c>
      <c r="K115" s="953"/>
      <c r="L115" s="983"/>
      <c r="M115" s="983"/>
      <c r="N115" s="983"/>
      <c r="O115" s="983"/>
      <c r="P115" s="983"/>
      <c r="Q115" s="949"/>
      <c r="R115" s="983"/>
      <c r="S115" s="983"/>
      <c r="T115" s="983"/>
      <c r="U115" s="983"/>
      <c r="V115" s="949"/>
      <c r="W115" s="949"/>
      <c r="X115" s="949"/>
      <c r="Y115" s="949"/>
      <c r="Z115" s="949"/>
      <c r="AA115" s="949"/>
      <c r="AB115" s="949"/>
      <c r="AC115" s="218" t="s">
        <v>264</v>
      </c>
      <c r="AD115" s="244" t="s">
        <v>77</v>
      </c>
      <c r="AE115" s="1044" t="s">
        <v>1580</v>
      </c>
      <c r="AF115" s="995"/>
      <c r="AG115" s="953"/>
      <c r="AH115" s="983"/>
      <c r="AI115" s="983"/>
      <c r="AJ115" s="983"/>
      <c r="AK115" s="983"/>
      <c r="AL115" s="949"/>
      <c r="AM115" s="983"/>
      <c r="AN115" s="983"/>
      <c r="AO115" s="1042"/>
      <c r="AP115" s="983"/>
      <c r="AQ115" s="949"/>
      <c r="AR115" s="983"/>
      <c r="AS115" s="983"/>
      <c r="AT115" s="983"/>
      <c r="AU115" s="983"/>
      <c r="AV115" s="949"/>
      <c r="AW115" s="983"/>
      <c r="AX115" s="983"/>
      <c r="AY115" s="983"/>
      <c r="AZ115" s="983"/>
    </row>
    <row r="116" spans="1:52" ht="14.25" customHeight="1">
      <c r="A116" s="1035"/>
      <c r="B116" s="1035"/>
      <c r="C116" s="949"/>
      <c r="D116" s="1095"/>
      <c r="E116" s="949"/>
      <c r="F116" s="1129"/>
      <c r="G116" s="1055" t="s">
        <v>1632</v>
      </c>
      <c r="H116" s="968" t="s">
        <v>592</v>
      </c>
      <c r="I116" s="969">
        <v>2</v>
      </c>
      <c r="J116" s="969" t="s">
        <v>1375</v>
      </c>
      <c r="K116" s="953"/>
      <c r="L116" s="983"/>
      <c r="M116" s="983"/>
      <c r="N116" s="983"/>
      <c r="O116" s="983"/>
      <c r="P116" s="983"/>
      <c r="Q116" s="949"/>
      <c r="R116" s="983"/>
      <c r="S116" s="983"/>
      <c r="T116" s="983"/>
      <c r="U116" s="983"/>
      <c r="V116" s="949"/>
      <c r="W116" s="949"/>
      <c r="X116" s="949"/>
      <c r="Y116" s="949"/>
      <c r="Z116" s="949"/>
      <c r="AA116" s="949"/>
      <c r="AB116" s="949"/>
      <c r="AC116" s="218" t="s">
        <v>265</v>
      </c>
      <c r="AD116" s="244" t="s">
        <v>77</v>
      </c>
      <c r="AE116" s="1044">
        <v>18</v>
      </c>
      <c r="AF116" s="995"/>
      <c r="AG116" s="953"/>
      <c r="AH116" s="983"/>
      <c r="AI116" s="983"/>
      <c r="AJ116" s="983"/>
      <c r="AK116" s="983"/>
      <c r="AL116" s="949"/>
      <c r="AM116" s="983"/>
      <c r="AN116" s="983"/>
      <c r="AO116" s="1042"/>
      <c r="AP116" s="983"/>
      <c r="AQ116" s="949"/>
      <c r="AR116" s="983"/>
      <c r="AS116" s="983"/>
      <c r="AT116" s="983"/>
      <c r="AU116" s="983"/>
      <c r="AV116" s="949"/>
      <c r="AW116" s="983"/>
      <c r="AX116" s="983"/>
      <c r="AY116" s="983"/>
      <c r="AZ116" s="983"/>
    </row>
    <row r="117" spans="1:52" ht="12.75" customHeight="1">
      <c r="A117" s="1035"/>
      <c r="B117" s="1035"/>
      <c r="C117" s="949"/>
      <c r="D117" s="1095"/>
      <c r="E117" s="949"/>
      <c r="F117" s="1274" t="s">
        <v>585</v>
      </c>
      <c r="G117" s="1266" t="s">
        <v>586</v>
      </c>
      <c r="H117" s="1267" t="s">
        <v>587</v>
      </c>
      <c r="I117" s="969" t="s">
        <v>1209</v>
      </c>
      <c r="J117" s="969" t="s">
        <v>1375</v>
      </c>
      <c r="K117" s="953"/>
      <c r="L117" s="983"/>
      <c r="M117" s="983"/>
      <c r="N117" s="983"/>
      <c r="O117" s="983"/>
      <c r="P117" s="983"/>
      <c r="Q117" s="949"/>
      <c r="R117" s="983"/>
      <c r="S117" s="983"/>
      <c r="T117" s="983"/>
      <c r="U117" s="983"/>
      <c r="V117" s="949"/>
      <c r="W117" s="949"/>
      <c r="X117" s="949"/>
      <c r="Y117" s="949"/>
      <c r="Z117" s="949"/>
      <c r="AA117" s="949"/>
      <c r="AB117" s="949"/>
      <c r="AC117" s="218" t="s">
        <v>266</v>
      </c>
      <c r="AD117" s="244" t="s">
        <v>77</v>
      </c>
      <c r="AE117" s="1044">
        <v>18</v>
      </c>
      <c r="AF117" s="995"/>
      <c r="AG117" s="953"/>
      <c r="AH117" s="983"/>
      <c r="AI117" s="983"/>
      <c r="AJ117" s="983"/>
      <c r="AK117" s="983"/>
      <c r="AL117" s="949"/>
      <c r="AM117" s="983"/>
      <c r="AN117" s="983"/>
      <c r="AO117" s="1042"/>
      <c r="AP117" s="983"/>
      <c r="AQ117" s="949"/>
      <c r="AR117" s="983"/>
      <c r="AS117" s="983"/>
      <c r="AT117" s="983"/>
      <c r="AU117" s="983"/>
      <c r="AV117" s="949"/>
      <c r="AW117" s="983"/>
      <c r="AX117" s="983"/>
      <c r="AY117" s="1042"/>
      <c r="AZ117" s="983"/>
    </row>
    <row r="118" spans="1:52" ht="12.75" customHeight="1">
      <c r="A118" s="1035"/>
      <c r="B118" s="1035"/>
      <c r="C118" s="949"/>
      <c r="D118" s="1095"/>
      <c r="E118" s="949"/>
      <c r="F118" s="1177"/>
      <c r="G118" s="1151"/>
      <c r="H118" s="1188"/>
      <c r="I118" s="969" t="s">
        <v>1209</v>
      </c>
      <c r="J118" s="969" t="s">
        <v>1375</v>
      </c>
      <c r="K118" s="953"/>
      <c r="L118" s="983"/>
      <c r="M118" s="983"/>
      <c r="N118" s="983"/>
      <c r="O118" s="983"/>
      <c r="P118" s="983"/>
      <c r="Q118" s="949"/>
      <c r="R118" s="983"/>
      <c r="S118" s="983"/>
      <c r="T118" s="983"/>
      <c r="U118" s="983"/>
      <c r="V118" s="949"/>
      <c r="W118" s="949"/>
      <c r="X118" s="949"/>
      <c r="Y118" s="949"/>
      <c r="Z118" s="949"/>
      <c r="AA118" s="949"/>
      <c r="AB118" s="949"/>
      <c r="AC118" s="218" t="s">
        <v>267</v>
      </c>
      <c r="AD118" s="244" t="s">
        <v>77</v>
      </c>
      <c r="AE118" s="1044">
        <v>18</v>
      </c>
      <c r="AF118" s="995"/>
      <c r="AG118" s="953"/>
      <c r="AH118" s="983"/>
      <c r="AI118" s="983"/>
      <c r="AJ118" s="983"/>
      <c r="AK118" s="983"/>
      <c r="AL118" s="949"/>
      <c r="AM118" s="983"/>
      <c r="AN118" s="983"/>
      <c r="AO118" s="1042"/>
      <c r="AP118" s="983"/>
      <c r="AQ118" s="949"/>
      <c r="AR118" s="983"/>
      <c r="AS118" s="983"/>
      <c r="AT118" s="983"/>
      <c r="AU118" s="983"/>
      <c r="AV118" s="949"/>
      <c r="AW118" s="983"/>
      <c r="AX118" s="983"/>
      <c r="AY118" s="1042"/>
      <c r="AZ118" s="983"/>
    </row>
    <row r="119" spans="1:52" ht="12.75" customHeight="1">
      <c r="A119" s="1035"/>
      <c r="B119" s="1035"/>
      <c r="C119" s="949"/>
      <c r="D119" s="1095"/>
      <c r="E119" s="949"/>
      <c r="F119" s="1177"/>
      <c r="G119" s="1152"/>
      <c r="H119" s="1163"/>
      <c r="I119" s="969" t="s">
        <v>1209</v>
      </c>
      <c r="J119" s="969" t="s">
        <v>1375</v>
      </c>
      <c r="K119" s="953"/>
      <c r="L119" s="983"/>
      <c r="M119" s="983"/>
      <c r="N119" s="983"/>
      <c r="O119" s="983"/>
      <c r="P119" s="983"/>
      <c r="Q119" s="949"/>
      <c r="R119" s="983"/>
      <c r="S119" s="983"/>
      <c r="T119" s="983"/>
      <c r="U119" s="983"/>
      <c r="V119" s="949"/>
      <c r="W119" s="949"/>
      <c r="X119" s="949"/>
      <c r="Y119" s="949"/>
      <c r="Z119" s="949"/>
      <c r="AA119" s="949"/>
      <c r="AB119" s="949"/>
      <c r="AC119" s="364" t="s">
        <v>273</v>
      </c>
      <c r="AD119" s="553"/>
      <c r="AE119" s="165"/>
      <c r="AF119" s="936"/>
      <c r="AG119" s="953"/>
      <c r="AH119" s="983"/>
      <c r="AI119" s="983"/>
      <c r="AJ119" s="983"/>
      <c r="AK119" s="983"/>
      <c r="AL119" s="949"/>
      <c r="AM119" s="983"/>
      <c r="AN119" s="983"/>
      <c r="AO119" s="1042"/>
      <c r="AP119" s="983"/>
      <c r="AQ119" s="949"/>
      <c r="AR119" s="983"/>
      <c r="AS119" s="983"/>
      <c r="AT119" s="983"/>
      <c r="AU119" s="983"/>
      <c r="AV119" s="949"/>
      <c r="AW119" s="983"/>
      <c r="AX119" s="983"/>
      <c r="AY119" s="1042"/>
      <c r="AZ119" s="983"/>
    </row>
    <row r="120" spans="1:52" ht="12.75" customHeight="1">
      <c r="A120" s="1035"/>
      <c r="B120" s="1035"/>
      <c r="C120" s="949"/>
      <c r="D120" s="1095"/>
      <c r="E120" s="949"/>
      <c r="F120" s="1177"/>
      <c r="G120" s="1055" t="s">
        <v>591</v>
      </c>
      <c r="H120" s="968" t="s">
        <v>592</v>
      </c>
      <c r="I120" s="969" t="s">
        <v>1209</v>
      </c>
      <c r="J120" s="969" t="s">
        <v>1375</v>
      </c>
      <c r="K120" s="953"/>
      <c r="L120" s="983"/>
      <c r="M120" s="983"/>
      <c r="N120" s="983"/>
      <c r="O120" s="983"/>
      <c r="P120" s="983"/>
      <c r="Q120" s="949"/>
      <c r="R120" s="983"/>
      <c r="S120" s="983"/>
      <c r="T120" s="983"/>
      <c r="U120" s="983"/>
      <c r="V120" s="949"/>
      <c r="W120" s="949"/>
      <c r="X120" s="949"/>
      <c r="Y120" s="949"/>
      <c r="Z120" s="949"/>
      <c r="AA120" s="949"/>
      <c r="AB120" s="949"/>
      <c r="AC120" s="208" t="s">
        <v>274</v>
      </c>
      <c r="AD120" s="239" t="s">
        <v>77</v>
      </c>
      <c r="AE120" s="1062" t="s">
        <v>1209</v>
      </c>
      <c r="AF120" s="1062" t="s">
        <v>1633</v>
      </c>
      <c r="AG120" s="953"/>
      <c r="AH120" s="983"/>
      <c r="AI120" s="983"/>
      <c r="AJ120" s="983"/>
      <c r="AK120" s="983"/>
      <c r="AL120" s="949"/>
      <c r="AM120" s="983"/>
      <c r="AN120" s="983"/>
      <c r="AO120" s="1042"/>
      <c r="AP120" s="983"/>
      <c r="AQ120" s="949"/>
      <c r="AR120" s="983"/>
      <c r="AS120" s="983"/>
      <c r="AT120" s="983"/>
      <c r="AU120" s="983"/>
      <c r="AV120" s="949"/>
      <c r="AW120" s="983"/>
      <c r="AX120" s="983"/>
      <c r="AY120" s="1042"/>
      <c r="AZ120" s="983"/>
    </row>
    <row r="121" spans="1:52" ht="12.75" customHeight="1">
      <c r="A121" s="1035"/>
      <c r="B121" s="1035"/>
      <c r="C121" s="949"/>
      <c r="D121" s="1095"/>
      <c r="E121" s="949"/>
      <c r="F121" s="1177"/>
      <c r="G121" s="1055" t="s">
        <v>593</v>
      </c>
      <c r="H121" s="968" t="s">
        <v>587</v>
      </c>
      <c r="I121" s="969" t="s">
        <v>1209</v>
      </c>
      <c r="J121" s="969" t="s">
        <v>1375</v>
      </c>
      <c r="K121" s="953"/>
      <c r="L121" s="983"/>
      <c r="M121" s="983"/>
      <c r="N121" s="983"/>
      <c r="O121" s="983"/>
      <c r="P121" s="983"/>
      <c r="Q121" s="949"/>
      <c r="R121" s="983"/>
      <c r="S121" s="983"/>
      <c r="T121" s="983"/>
      <c r="U121" s="983"/>
      <c r="V121" s="949"/>
      <c r="W121" s="949"/>
      <c r="X121" s="949"/>
      <c r="Y121" s="949"/>
      <c r="Z121" s="949"/>
      <c r="AA121" s="949"/>
      <c r="AB121" s="949"/>
      <c r="AC121" s="193" t="s">
        <v>276</v>
      </c>
      <c r="AD121" s="244" t="s">
        <v>77</v>
      </c>
      <c r="AE121" s="1050" t="s">
        <v>1209</v>
      </c>
      <c r="AF121" s="1050" t="s">
        <v>1633</v>
      </c>
      <c r="AG121" s="953"/>
      <c r="AH121" s="983"/>
      <c r="AI121" s="983"/>
      <c r="AJ121" s="983"/>
      <c r="AK121" s="983"/>
      <c r="AL121" s="949"/>
      <c r="AM121" s="983"/>
      <c r="AN121" s="983"/>
      <c r="AO121" s="1042"/>
      <c r="AP121" s="983"/>
      <c r="AQ121" s="949"/>
      <c r="AR121" s="983"/>
      <c r="AS121" s="983"/>
      <c r="AT121" s="983"/>
      <c r="AU121" s="983"/>
      <c r="AV121" s="949"/>
      <c r="AW121" s="983"/>
      <c r="AX121" s="983"/>
      <c r="AY121" s="1042"/>
      <c r="AZ121" s="983"/>
    </row>
    <row r="122" spans="1:52" ht="12.75" customHeight="1">
      <c r="A122" s="1035"/>
      <c r="B122" s="1035"/>
      <c r="C122" s="949"/>
      <c r="D122" s="1095"/>
      <c r="E122" s="949"/>
      <c r="F122" s="1177"/>
      <c r="G122" s="1055" t="s">
        <v>594</v>
      </c>
      <c r="H122" s="968" t="s">
        <v>42</v>
      </c>
      <c r="I122" s="969" t="s">
        <v>1209</v>
      </c>
      <c r="J122" s="969" t="s">
        <v>1375</v>
      </c>
      <c r="K122" s="953"/>
      <c r="L122" s="983"/>
      <c r="M122" s="983"/>
      <c r="N122" s="983"/>
      <c r="O122" s="983"/>
      <c r="P122" s="983"/>
      <c r="Q122" s="949"/>
      <c r="R122" s="983"/>
      <c r="S122" s="983"/>
      <c r="T122" s="983"/>
      <c r="U122" s="983"/>
      <c r="V122" s="949"/>
      <c r="W122" s="949"/>
      <c r="X122" s="949"/>
      <c r="Y122" s="949"/>
      <c r="Z122" s="949"/>
      <c r="AA122" s="949"/>
      <c r="AB122" s="949"/>
      <c r="AC122" s="193" t="s">
        <v>277</v>
      </c>
      <c r="AD122" s="244" t="s">
        <v>77</v>
      </c>
      <c r="AE122" s="1050">
        <v>2</v>
      </c>
      <c r="AF122" s="1050"/>
      <c r="AG122" s="953"/>
      <c r="AH122" s="983"/>
      <c r="AI122" s="983"/>
      <c r="AJ122" s="983"/>
      <c r="AK122" s="983"/>
      <c r="AL122" s="949"/>
      <c r="AM122" s="983"/>
      <c r="AN122" s="983"/>
      <c r="AO122" s="1042"/>
      <c r="AP122" s="983"/>
      <c r="AQ122" s="949"/>
      <c r="AR122" s="983"/>
      <c r="AS122" s="983"/>
      <c r="AT122" s="983"/>
      <c r="AU122" s="983"/>
      <c r="AV122" s="949"/>
      <c r="AW122" s="983"/>
      <c r="AX122" s="983"/>
      <c r="AY122" s="1042"/>
      <c r="AZ122" s="983"/>
    </row>
    <row r="123" spans="1:52" ht="12.75" customHeight="1">
      <c r="A123" s="1035"/>
      <c r="B123" s="1035"/>
      <c r="C123" s="949"/>
      <c r="D123" s="1095"/>
      <c r="E123" s="949"/>
      <c r="F123" s="1129"/>
      <c r="G123" s="970" t="s">
        <v>545</v>
      </c>
      <c r="H123" s="971" t="s">
        <v>478</v>
      </c>
      <c r="I123" s="978" t="s">
        <v>1209</v>
      </c>
      <c r="J123" s="978" t="s">
        <v>1375</v>
      </c>
      <c r="K123" s="953"/>
      <c r="L123" s="983"/>
      <c r="M123" s="983"/>
      <c r="N123" s="983"/>
      <c r="O123" s="983"/>
      <c r="P123" s="983"/>
      <c r="Q123" s="949"/>
      <c r="R123" s="983"/>
      <c r="S123" s="983"/>
      <c r="T123" s="983"/>
      <c r="U123" s="983"/>
      <c r="V123" s="949"/>
      <c r="W123" s="949"/>
      <c r="X123" s="949"/>
      <c r="Y123" s="949"/>
      <c r="Z123" s="949"/>
      <c r="AA123" s="949"/>
      <c r="AB123" s="949"/>
      <c r="AC123" s="193" t="s">
        <v>278</v>
      </c>
      <c r="AD123" s="244" t="s">
        <v>77</v>
      </c>
      <c r="AE123" s="1050" t="s">
        <v>1209</v>
      </c>
      <c r="AF123" s="1097" t="s">
        <v>1375</v>
      </c>
      <c r="AG123" s="953"/>
      <c r="AH123" s="983"/>
      <c r="AI123" s="983"/>
      <c r="AJ123" s="983"/>
      <c r="AK123" s="983"/>
      <c r="AL123" s="949"/>
      <c r="AM123" s="983"/>
      <c r="AN123" s="983"/>
      <c r="AO123" s="1042"/>
      <c r="AP123" s="983"/>
      <c r="AQ123" s="949"/>
      <c r="AR123" s="983"/>
      <c r="AS123" s="983"/>
      <c r="AT123" s="983"/>
      <c r="AU123" s="983"/>
      <c r="AV123" s="949"/>
      <c r="AW123" s="983"/>
      <c r="AX123" s="983"/>
      <c r="AY123" s="1042"/>
      <c r="AZ123" s="983"/>
    </row>
    <row r="124" spans="1:52" ht="12.75" customHeight="1">
      <c r="A124" s="1035"/>
      <c r="B124" s="1035"/>
      <c r="C124" s="949"/>
      <c r="D124" s="1095"/>
      <c r="E124" s="949"/>
      <c r="F124" s="1098" t="s">
        <v>1634</v>
      </c>
      <c r="G124" s="945" t="s">
        <v>1635</v>
      </c>
      <c r="H124" s="944"/>
      <c r="I124" s="944"/>
      <c r="J124" s="944"/>
      <c r="K124" s="953"/>
      <c r="L124" s="983"/>
      <c r="M124" s="983"/>
      <c r="N124" s="983"/>
      <c r="O124" s="983"/>
      <c r="P124" s="983"/>
      <c r="Q124" s="949"/>
      <c r="R124" s="983"/>
      <c r="S124" s="983"/>
      <c r="T124" s="983"/>
      <c r="U124" s="983"/>
      <c r="V124" s="949"/>
      <c r="W124" s="949"/>
      <c r="X124" s="949"/>
      <c r="Y124" s="949"/>
      <c r="Z124" s="949"/>
      <c r="AA124" s="949"/>
      <c r="AB124" s="1016"/>
      <c r="AC124" s="983"/>
      <c r="AD124" s="983"/>
      <c r="AE124" s="42"/>
      <c r="AF124" s="1025"/>
      <c r="AG124" s="953"/>
      <c r="AH124" s="983"/>
      <c r="AI124" s="983"/>
      <c r="AJ124" s="983"/>
      <c r="AK124" s="983"/>
      <c r="AL124" s="949"/>
      <c r="AM124" s="983"/>
      <c r="AN124" s="983"/>
      <c r="AO124" s="1042"/>
      <c r="AP124" s="983"/>
      <c r="AQ124" s="949"/>
      <c r="AR124" s="983"/>
      <c r="AS124" s="983"/>
      <c r="AT124" s="983"/>
      <c r="AU124" s="983"/>
      <c r="AV124" s="949"/>
      <c r="AW124" s="983"/>
      <c r="AX124" s="983"/>
      <c r="AY124" s="1042"/>
      <c r="AZ124" s="983"/>
    </row>
    <row r="125" spans="1:52" ht="12.75" customHeight="1">
      <c r="A125" s="1035"/>
      <c r="B125" s="1035"/>
      <c r="C125" s="949"/>
      <c r="D125" s="1095"/>
      <c r="E125" s="949"/>
      <c r="F125" s="950"/>
      <c r="G125" s="1269" t="s">
        <v>1636</v>
      </c>
      <c r="H125" s="1270" t="s">
        <v>592</v>
      </c>
      <c r="I125" s="952" t="s">
        <v>1209</v>
      </c>
      <c r="J125" s="952" t="s">
        <v>1375</v>
      </c>
      <c r="K125" s="953"/>
      <c r="L125" s="983"/>
      <c r="M125" s="983"/>
      <c r="N125" s="983"/>
      <c r="O125" s="983"/>
      <c r="P125" s="983"/>
      <c r="Q125" s="949"/>
      <c r="R125" s="983"/>
      <c r="S125" s="983"/>
      <c r="T125" s="983"/>
      <c r="U125" s="983"/>
      <c r="V125" s="949"/>
      <c r="W125" s="949"/>
      <c r="X125" s="949"/>
      <c r="Y125" s="949"/>
      <c r="Z125" s="949"/>
      <c r="AA125" s="949"/>
      <c r="AB125" s="1016"/>
      <c r="AC125" s="983"/>
      <c r="AD125" s="983"/>
      <c r="AE125" s="1090"/>
      <c r="AF125" s="983"/>
      <c r="AG125" s="953"/>
      <c r="AH125" s="983"/>
      <c r="AI125" s="983"/>
      <c r="AJ125" s="983"/>
      <c r="AK125" s="983"/>
      <c r="AL125" s="949"/>
      <c r="AM125" s="983"/>
      <c r="AN125" s="983"/>
      <c r="AO125" s="1042"/>
      <c r="AP125" s="983"/>
      <c r="AQ125" s="949"/>
      <c r="AR125" s="983"/>
      <c r="AS125" s="983"/>
      <c r="AT125" s="983"/>
      <c r="AU125" s="983"/>
      <c r="AV125" s="949"/>
      <c r="AW125" s="983"/>
      <c r="AX125" s="983"/>
      <c r="AY125" s="1042"/>
      <c r="AZ125" s="983"/>
    </row>
    <row r="126" spans="1:52" ht="12.75" customHeight="1">
      <c r="A126" s="1035"/>
      <c r="B126" s="1035"/>
      <c r="C126" s="949"/>
      <c r="D126" s="1095"/>
      <c r="E126" s="949"/>
      <c r="F126" s="967"/>
      <c r="G126" s="1151"/>
      <c r="H126" s="1188"/>
      <c r="I126" s="969" t="s">
        <v>1209</v>
      </c>
      <c r="J126" s="969" t="s">
        <v>1375</v>
      </c>
      <c r="K126" s="953"/>
      <c r="L126" s="983"/>
      <c r="M126" s="983"/>
      <c r="N126" s="983"/>
      <c r="O126" s="983"/>
      <c r="P126" s="983"/>
      <c r="Q126" s="949"/>
      <c r="R126" s="983"/>
      <c r="S126" s="983"/>
      <c r="T126" s="983"/>
      <c r="U126" s="983"/>
      <c r="V126" s="949"/>
      <c r="W126" s="949"/>
      <c r="X126" s="949"/>
      <c r="Y126" s="949"/>
      <c r="Z126" s="949"/>
      <c r="AA126" s="949"/>
      <c r="AB126" s="1016"/>
      <c r="AC126" s="983"/>
      <c r="AD126" s="983"/>
      <c r="AE126" s="1090"/>
      <c r="AF126" s="983"/>
      <c r="AG126" s="953"/>
      <c r="AH126" s="983"/>
      <c r="AI126" s="983"/>
      <c r="AJ126" s="983"/>
      <c r="AK126" s="983"/>
      <c r="AL126" s="949"/>
      <c r="AM126" s="983"/>
      <c r="AN126" s="983"/>
      <c r="AO126" s="1042"/>
      <c r="AP126" s="983"/>
      <c r="AQ126" s="949"/>
      <c r="AR126" s="983"/>
      <c r="AS126" s="983"/>
      <c r="AT126" s="983"/>
      <c r="AU126" s="983"/>
      <c r="AV126" s="949"/>
      <c r="AW126" s="983"/>
      <c r="AX126" s="983"/>
      <c r="AY126" s="1042"/>
      <c r="AZ126" s="983"/>
    </row>
    <row r="127" spans="1:52" ht="12.75" customHeight="1">
      <c r="A127" s="1035"/>
      <c r="B127" s="1035"/>
      <c r="C127" s="949"/>
      <c r="D127" s="1095"/>
      <c r="E127" s="949"/>
      <c r="F127" s="967"/>
      <c r="G127" s="1152"/>
      <c r="H127" s="1163"/>
      <c r="I127" s="969" t="s">
        <v>1209</v>
      </c>
      <c r="J127" s="969" t="s">
        <v>1375</v>
      </c>
      <c r="K127" s="953"/>
      <c r="L127" s="983"/>
      <c r="M127" s="983"/>
      <c r="N127" s="983"/>
      <c r="O127" s="983"/>
      <c r="P127" s="983"/>
      <c r="Q127" s="949"/>
      <c r="R127" s="983"/>
      <c r="S127" s="983"/>
      <c r="T127" s="983"/>
      <c r="U127" s="983"/>
      <c r="V127" s="949"/>
      <c r="W127" s="949"/>
      <c r="X127" s="949"/>
      <c r="Y127" s="949"/>
      <c r="Z127" s="949"/>
      <c r="AA127" s="949"/>
      <c r="AB127" s="1016"/>
      <c r="AC127" s="983"/>
      <c r="AD127" s="983"/>
      <c r="AE127" s="1090"/>
      <c r="AF127" s="983"/>
      <c r="AG127" s="953"/>
      <c r="AH127" s="983"/>
      <c r="AI127" s="983"/>
      <c r="AJ127" s="983"/>
      <c r="AK127" s="983"/>
      <c r="AL127" s="949"/>
      <c r="AM127" s="983"/>
      <c r="AN127" s="983"/>
      <c r="AO127" s="1042"/>
      <c r="AP127" s="983"/>
      <c r="AQ127" s="949"/>
      <c r="AR127" s="983"/>
      <c r="AS127" s="983"/>
      <c r="AT127" s="983"/>
      <c r="AU127" s="983"/>
      <c r="AV127" s="949"/>
      <c r="AW127" s="983"/>
      <c r="AX127" s="983"/>
      <c r="AY127" s="1042"/>
      <c r="AZ127" s="983"/>
    </row>
    <row r="128" spans="1:52" ht="12.75" customHeight="1">
      <c r="A128" s="1035"/>
      <c r="B128" s="1035"/>
      <c r="C128" s="949"/>
      <c r="D128" s="1095"/>
      <c r="E128" s="1016"/>
      <c r="F128" s="967"/>
      <c r="G128" s="1266" t="s">
        <v>1637</v>
      </c>
      <c r="H128" s="1267" t="s">
        <v>581</v>
      </c>
      <c r="I128" s="969" t="s">
        <v>1209</v>
      </c>
      <c r="J128" s="969" t="s">
        <v>1375</v>
      </c>
      <c r="K128" s="953"/>
      <c r="L128" s="983"/>
      <c r="M128" s="983"/>
      <c r="N128" s="983"/>
      <c r="O128" s="983"/>
      <c r="P128" s="983"/>
      <c r="Q128" s="949"/>
      <c r="R128" s="983"/>
      <c r="S128" s="983"/>
      <c r="T128" s="983"/>
      <c r="U128" s="983"/>
      <c r="V128" s="949"/>
      <c r="W128" s="949"/>
      <c r="X128" s="949"/>
      <c r="Y128" s="949"/>
      <c r="Z128" s="949"/>
      <c r="AA128" s="949"/>
      <c r="AB128" s="949"/>
      <c r="AC128" s="983"/>
      <c r="AD128" s="983"/>
      <c r="AE128" s="1090"/>
      <c r="AF128" s="983"/>
      <c r="AG128" s="953"/>
      <c r="AH128" s="983"/>
      <c r="AI128" s="983"/>
      <c r="AJ128" s="983"/>
      <c r="AK128" s="983"/>
      <c r="AL128" s="949"/>
      <c r="AM128" s="983"/>
      <c r="AN128" s="983"/>
      <c r="AO128" s="1042"/>
      <c r="AP128" s="983"/>
      <c r="AQ128" s="949"/>
      <c r="AR128" s="983"/>
      <c r="AS128" s="983"/>
      <c r="AT128" s="983"/>
      <c r="AU128" s="983"/>
      <c r="AV128" s="949"/>
      <c r="AW128" s="983"/>
      <c r="AX128" s="983"/>
      <c r="AY128" s="1042"/>
      <c r="AZ128" s="983"/>
    </row>
    <row r="129" spans="1:52" ht="12.75" customHeight="1">
      <c r="A129" s="1035"/>
      <c r="B129" s="1035"/>
      <c r="C129" s="949"/>
      <c r="D129" s="1095"/>
      <c r="E129" s="949"/>
      <c r="F129" s="967"/>
      <c r="G129" s="1151"/>
      <c r="H129" s="1188"/>
      <c r="I129" s="969" t="s">
        <v>1209</v>
      </c>
      <c r="J129" s="969" t="s">
        <v>1375</v>
      </c>
      <c r="K129" s="953"/>
      <c r="L129" s="983"/>
      <c r="M129" s="983"/>
      <c r="N129" s="983"/>
      <c r="O129" s="983"/>
      <c r="P129" s="983"/>
      <c r="Q129" s="949"/>
      <c r="R129" s="983"/>
      <c r="S129" s="983"/>
      <c r="T129" s="983"/>
      <c r="U129" s="983"/>
      <c r="V129" s="949"/>
      <c r="W129" s="949"/>
      <c r="X129" s="949"/>
      <c r="Y129" s="949"/>
      <c r="Z129" s="949"/>
      <c r="AA129" s="949"/>
      <c r="AB129" s="949"/>
      <c r="AC129" s="983"/>
      <c r="AD129" s="983"/>
      <c r="AE129" s="1090"/>
      <c r="AF129" s="983"/>
      <c r="AG129" s="949"/>
      <c r="AH129" s="983"/>
      <c r="AI129" s="983"/>
      <c r="AJ129" s="983"/>
      <c r="AK129" s="983"/>
      <c r="AL129" s="949"/>
      <c r="AM129" s="983"/>
      <c r="AN129" s="983"/>
      <c r="AO129" s="1042"/>
      <c r="AP129" s="983"/>
      <c r="AQ129" s="949"/>
      <c r="AR129" s="983"/>
      <c r="AS129" s="983"/>
      <c r="AT129" s="983"/>
      <c r="AU129" s="983"/>
      <c r="AV129" s="949"/>
      <c r="AW129" s="983"/>
      <c r="AX129" s="983"/>
      <c r="AY129" s="1042"/>
      <c r="AZ129" s="983"/>
    </row>
    <row r="130" spans="1:52" ht="12.75" customHeight="1">
      <c r="A130" s="1035"/>
      <c r="B130" s="1035"/>
      <c r="C130" s="949"/>
      <c r="D130" s="1095"/>
      <c r="E130" s="949"/>
      <c r="F130" s="967"/>
      <c r="G130" s="1151"/>
      <c r="H130" s="1188"/>
      <c r="I130" s="969" t="s">
        <v>1209</v>
      </c>
      <c r="J130" s="969" t="s">
        <v>1375</v>
      </c>
      <c r="K130" s="953"/>
      <c r="L130" s="983"/>
      <c r="M130" s="983"/>
      <c r="N130" s="983"/>
      <c r="O130" s="983"/>
      <c r="P130" s="983"/>
      <c r="Q130" s="949"/>
      <c r="R130" s="983"/>
      <c r="S130" s="983"/>
      <c r="T130" s="983"/>
      <c r="U130" s="983"/>
      <c r="V130" s="949"/>
      <c r="W130" s="949"/>
      <c r="X130" s="949"/>
      <c r="Y130" s="949"/>
      <c r="Z130" s="949"/>
      <c r="AA130" s="949"/>
      <c r="AB130" s="949"/>
      <c r="AC130" s="983"/>
      <c r="AD130" s="983"/>
      <c r="AE130" s="1090"/>
      <c r="AF130" s="983"/>
      <c r="AG130" s="949"/>
      <c r="AH130" s="983"/>
      <c r="AI130" s="983"/>
      <c r="AJ130" s="983"/>
      <c r="AK130" s="983"/>
      <c r="AL130" s="949"/>
      <c r="AM130" s="983"/>
      <c r="AN130" s="983"/>
      <c r="AO130" s="1042"/>
      <c r="AP130" s="983"/>
      <c r="AQ130" s="949"/>
      <c r="AR130" s="983"/>
      <c r="AS130" s="983"/>
      <c r="AT130" s="983"/>
      <c r="AU130" s="983"/>
      <c r="AV130" s="949"/>
      <c r="AW130" s="983"/>
      <c r="AX130" s="983"/>
      <c r="AY130" s="1042"/>
      <c r="AZ130" s="983"/>
    </row>
    <row r="131" spans="1:52" ht="12.75" customHeight="1">
      <c r="A131" s="1035"/>
      <c r="B131" s="1035"/>
      <c r="C131" s="949"/>
      <c r="D131" s="1095"/>
      <c r="E131" s="949"/>
      <c r="F131" s="967"/>
      <c r="G131" s="1152"/>
      <c r="H131" s="1163"/>
      <c r="I131" s="969" t="s">
        <v>1209</v>
      </c>
      <c r="J131" s="969" t="s">
        <v>1375</v>
      </c>
      <c r="K131" s="953"/>
      <c r="L131" s="983"/>
      <c r="M131" s="983"/>
      <c r="N131" s="983"/>
      <c r="O131" s="983"/>
      <c r="P131" s="983"/>
      <c r="Q131" s="949"/>
      <c r="R131" s="983"/>
      <c r="S131" s="983"/>
      <c r="T131" s="983"/>
      <c r="U131" s="983"/>
      <c r="V131" s="949"/>
      <c r="W131" s="949"/>
      <c r="X131" s="949"/>
      <c r="Y131" s="949"/>
      <c r="Z131" s="949"/>
      <c r="AA131" s="949"/>
      <c r="AB131" s="949"/>
      <c r="AC131" s="983"/>
      <c r="AD131" s="983"/>
      <c r="AE131" s="1090"/>
      <c r="AF131" s="983"/>
      <c r="AG131" s="949"/>
      <c r="AH131" s="983"/>
      <c r="AI131" s="983"/>
      <c r="AJ131" s="983"/>
      <c r="AK131" s="983"/>
      <c r="AL131" s="949"/>
      <c r="AM131" s="983"/>
      <c r="AN131" s="983"/>
      <c r="AO131" s="1042"/>
      <c r="AP131" s="983"/>
      <c r="AQ131" s="949"/>
      <c r="AR131" s="983"/>
      <c r="AS131" s="983"/>
      <c r="AT131" s="983"/>
      <c r="AU131" s="983"/>
      <c r="AV131" s="949"/>
      <c r="AW131" s="983"/>
      <c r="AX131" s="983"/>
      <c r="AY131" s="1042"/>
      <c r="AZ131" s="983"/>
    </row>
    <row r="132" spans="1:52" ht="12.75" customHeight="1">
      <c r="A132" s="1035"/>
      <c r="B132" s="1035"/>
      <c r="C132" s="949"/>
      <c r="D132" s="1095"/>
      <c r="E132" s="949"/>
      <c r="F132" s="967"/>
      <c r="G132" s="1055" t="s">
        <v>1638</v>
      </c>
      <c r="H132" s="968" t="s">
        <v>592</v>
      </c>
      <c r="I132" s="969" t="s">
        <v>1209</v>
      </c>
      <c r="J132" s="969" t="s">
        <v>1375</v>
      </c>
      <c r="K132" s="953"/>
      <c r="L132" s="983"/>
      <c r="M132" s="983"/>
      <c r="N132" s="983"/>
      <c r="O132" s="983"/>
      <c r="P132" s="983"/>
      <c r="Q132" s="949"/>
      <c r="R132" s="983"/>
      <c r="S132" s="983"/>
      <c r="T132" s="983"/>
      <c r="U132" s="983"/>
      <c r="V132" s="949"/>
      <c r="W132" s="949"/>
      <c r="X132" s="949"/>
      <c r="Y132" s="949"/>
      <c r="Z132" s="949"/>
      <c r="AA132" s="949"/>
      <c r="AB132" s="949"/>
      <c r="AC132" s="983"/>
      <c r="AD132" s="983"/>
      <c r="AE132" s="1090"/>
      <c r="AF132" s="983"/>
      <c r="AG132" s="949"/>
      <c r="AH132" s="983"/>
      <c r="AI132" s="983"/>
      <c r="AJ132" s="983"/>
      <c r="AK132" s="983"/>
      <c r="AL132" s="949"/>
      <c r="AM132" s="983"/>
      <c r="AN132" s="983"/>
      <c r="AO132" s="1042"/>
      <c r="AP132" s="983"/>
      <c r="AQ132" s="949"/>
      <c r="AR132" s="983"/>
      <c r="AS132" s="983"/>
      <c r="AT132" s="983"/>
      <c r="AU132" s="983"/>
      <c r="AV132" s="949"/>
      <c r="AW132" s="983"/>
      <c r="AX132" s="983"/>
      <c r="AY132" s="1042"/>
      <c r="AZ132" s="983"/>
    </row>
    <row r="133" spans="1:52" ht="12.75" customHeight="1">
      <c r="A133" s="1035"/>
      <c r="B133" s="1035"/>
      <c r="C133" s="949"/>
      <c r="D133" s="1095"/>
      <c r="E133" s="949"/>
      <c r="F133" s="967"/>
      <c r="G133" s="1266" t="s">
        <v>1639</v>
      </c>
      <c r="H133" s="1267" t="s">
        <v>581</v>
      </c>
      <c r="I133" s="969" t="s">
        <v>1209</v>
      </c>
      <c r="J133" s="969" t="s">
        <v>1375</v>
      </c>
      <c r="K133" s="953"/>
      <c r="L133" s="983"/>
      <c r="M133" s="983"/>
      <c r="N133" s="983"/>
      <c r="O133" s="983"/>
      <c r="P133" s="983"/>
      <c r="Q133" s="949"/>
      <c r="R133" s="983"/>
      <c r="S133" s="983"/>
      <c r="T133" s="983"/>
      <c r="U133" s="983"/>
      <c r="V133" s="949"/>
      <c r="W133" s="949"/>
      <c r="X133" s="949"/>
      <c r="Y133" s="949"/>
      <c r="Z133" s="949"/>
      <c r="AA133" s="949"/>
      <c r="AB133" s="949"/>
      <c r="AC133" s="983"/>
      <c r="AD133" s="983"/>
      <c r="AE133" s="1090"/>
      <c r="AF133" s="983"/>
      <c r="AG133" s="949"/>
      <c r="AH133" s="983"/>
      <c r="AI133" s="983"/>
      <c r="AJ133" s="983"/>
      <c r="AK133" s="983"/>
      <c r="AL133" s="949"/>
      <c r="AM133" s="983"/>
      <c r="AN133" s="983"/>
      <c r="AO133" s="1042"/>
      <c r="AP133" s="983"/>
      <c r="AQ133" s="949"/>
      <c r="AR133" s="983"/>
      <c r="AS133" s="983"/>
      <c r="AT133" s="983"/>
      <c r="AU133" s="983"/>
      <c r="AV133" s="949"/>
      <c r="AW133" s="983"/>
      <c r="AX133" s="983"/>
      <c r="AY133" s="1042"/>
      <c r="AZ133" s="983"/>
    </row>
    <row r="134" spans="1:52" ht="12.75" customHeight="1">
      <c r="A134" s="1035"/>
      <c r="B134" s="1035"/>
      <c r="C134" s="949"/>
      <c r="D134" s="1095"/>
      <c r="E134" s="949"/>
      <c r="F134" s="967"/>
      <c r="G134" s="1152"/>
      <c r="H134" s="1163"/>
      <c r="I134" s="969" t="s">
        <v>1209</v>
      </c>
      <c r="J134" s="969" t="s">
        <v>1375</v>
      </c>
      <c r="K134" s="953"/>
      <c r="L134" s="983"/>
      <c r="M134" s="983"/>
      <c r="N134" s="983"/>
      <c r="O134" s="983"/>
      <c r="P134" s="983"/>
      <c r="Q134" s="949"/>
      <c r="R134" s="983"/>
      <c r="S134" s="983"/>
      <c r="T134" s="983"/>
      <c r="U134" s="983"/>
      <c r="V134" s="949"/>
      <c r="W134" s="949"/>
      <c r="X134" s="949"/>
      <c r="Y134" s="949"/>
      <c r="Z134" s="949"/>
      <c r="AA134" s="949"/>
      <c r="AB134" s="949"/>
      <c r="AC134" s="983"/>
      <c r="AD134" s="983"/>
      <c r="AE134" s="1090"/>
      <c r="AF134" s="983"/>
      <c r="AG134" s="949"/>
      <c r="AH134" s="983"/>
      <c r="AI134" s="983"/>
      <c r="AJ134" s="983"/>
      <c r="AK134" s="983"/>
      <c r="AL134" s="949"/>
      <c r="AM134" s="983"/>
      <c r="AN134" s="983"/>
      <c r="AO134" s="1042"/>
      <c r="AP134" s="983"/>
      <c r="AQ134" s="949"/>
      <c r="AR134" s="983"/>
      <c r="AS134" s="983"/>
      <c r="AT134" s="983"/>
      <c r="AU134" s="983"/>
      <c r="AV134" s="949"/>
      <c r="AW134" s="983"/>
      <c r="AX134" s="983"/>
      <c r="AY134" s="1042"/>
      <c r="AZ134" s="983"/>
    </row>
    <row r="135" spans="1:52" ht="12.75" customHeight="1">
      <c r="A135" s="1035"/>
      <c r="B135" s="1035"/>
      <c r="C135" s="949"/>
      <c r="D135" s="1095"/>
      <c r="E135" s="949"/>
      <c r="F135" s="967"/>
      <c r="G135" s="1055" t="s">
        <v>1640</v>
      </c>
      <c r="H135" s="968"/>
      <c r="I135" s="969">
        <v>2</v>
      </c>
      <c r="J135" s="969" t="s">
        <v>1375</v>
      </c>
      <c r="K135" s="953"/>
      <c r="L135" s="983"/>
      <c r="M135" s="983"/>
      <c r="N135" s="983"/>
      <c r="O135" s="983"/>
      <c r="P135" s="983"/>
      <c r="Q135" s="949"/>
      <c r="R135" s="983"/>
      <c r="S135" s="983"/>
      <c r="T135" s="983"/>
      <c r="U135" s="983"/>
      <c r="V135" s="949"/>
      <c r="W135" s="949"/>
      <c r="X135" s="949"/>
      <c r="Y135" s="949"/>
      <c r="Z135" s="949"/>
      <c r="AA135" s="949"/>
      <c r="AB135" s="949"/>
      <c r="AC135" s="983"/>
      <c r="AD135" s="983"/>
      <c r="AE135" s="1090"/>
      <c r="AF135" s="983"/>
      <c r="AG135" s="949"/>
      <c r="AH135" s="983"/>
      <c r="AI135" s="983"/>
      <c r="AJ135" s="983"/>
      <c r="AK135" s="983"/>
      <c r="AL135" s="949"/>
      <c r="AM135" s="983"/>
      <c r="AN135" s="983"/>
      <c r="AO135" s="1042"/>
      <c r="AP135" s="983"/>
      <c r="AQ135" s="949"/>
      <c r="AR135" s="983"/>
      <c r="AS135" s="983"/>
      <c r="AT135" s="983"/>
      <c r="AU135" s="983"/>
      <c r="AV135" s="949"/>
      <c r="AW135" s="983"/>
      <c r="AX135" s="983"/>
      <c r="AY135" s="1042"/>
      <c r="AZ135" s="983"/>
    </row>
    <row r="136" spans="1:52" ht="12.75" customHeight="1">
      <c r="A136" s="1035"/>
      <c r="B136" s="1035"/>
      <c r="C136" s="949"/>
      <c r="D136" s="1095"/>
      <c r="E136" s="949"/>
      <c r="F136" s="967"/>
      <c r="G136" s="1055" t="s">
        <v>1605</v>
      </c>
      <c r="H136" s="968"/>
      <c r="I136" s="969" t="s">
        <v>1209</v>
      </c>
      <c r="J136" s="969" t="s">
        <v>1375</v>
      </c>
      <c r="K136" s="953"/>
      <c r="L136" s="983"/>
      <c r="M136" s="983"/>
      <c r="N136" s="983"/>
      <c r="O136" s="983"/>
      <c r="P136" s="983"/>
      <c r="Q136" s="949"/>
      <c r="R136" s="983"/>
      <c r="S136" s="983"/>
      <c r="T136" s="983"/>
      <c r="U136" s="983"/>
      <c r="V136" s="949"/>
      <c r="W136" s="949"/>
      <c r="X136" s="949"/>
      <c r="Y136" s="949"/>
      <c r="Z136" s="949"/>
      <c r="AA136" s="949"/>
      <c r="AB136" s="949"/>
      <c r="AC136" s="983"/>
      <c r="AD136" s="983"/>
      <c r="AE136" s="1090"/>
      <c r="AF136" s="983"/>
      <c r="AG136" s="949"/>
      <c r="AH136" s="983"/>
      <c r="AI136" s="983"/>
      <c r="AJ136" s="983"/>
      <c r="AK136" s="983"/>
      <c r="AL136" s="949"/>
      <c r="AM136" s="983"/>
      <c r="AN136" s="983"/>
      <c r="AO136" s="1042"/>
      <c r="AP136" s="983"/>
      <c r="AQ136" s="949"/>
      <c r="AR136" s="983"/>
      <c r="AS136" s="983"/>
      <c r="AT136" s="983"/>
      <c r="AU136" s="983"/>
      <c r="AV136" s="949"/>
      <c r="AW136" s="983"/>
      <c r="AX136" s="983"/>
      <c r="AY136" s="1042"/>
      <c r="AZ136" s="983"/>
    </row>
    <row r="137" spans="1:52" ht="12.75" customHeight="1">
      <c r="A137" s="1035"/>
      <c r="B137" s="1035"/>
      <c r="C137" s="949"/>
      <c r="D137" s="1095"/>
      <c r="E137" s="949"/>
      <c r="F137" s="1099" t="s">
        <v>595</v>
      </c>
      <c r="G137" s="1055"/>
      <c r="H137" s="968"/>
      <c r="I137" s="995"/>
      <c r="J137" s="995"/>
      <c r="K137" s="953"/>
      <c r="L137" s="983"/>
      <c r="M137" s="983"/>
      <c r="N137" s="983"/>
      <c r="O137" s="983"/>
      <c r="P137" s="983"/>
      <c r="Q137" s="949"/>
      <c r="R137" s="983"/>
      <c r="S137" s="983"/>
      <c r="T137" s="983"/>
      <c r="U137" s="983"/>
      <c r="V137" s="949"/>
      <c r="W137" s="949"/>
      <c r="X137" s="949"/>
      <c r="Y137" s="949"/>
      <c r="Z137" s="949"/>
      <c r="AA137" s="949"/>
      <c r="AB137" s="949"/>
      <c r="AC137" s="983"/>
      <c r="AD137" s="983"/>
      <c r="AE137" s="1090"/>
      <c r="AF137" s="983"/>
      <c r="AG137" s="949"/>
      <c r="AH137" s="983"/>
      <c r="AI137" s="983"/>
      <c r="AJ137" s="983"/>
      <c r="AK137" s="983"/>
      <c r="AL137" s="949"/>
      <c r="AM137" s="983"/>
      <c r="AN137" s="983"/>
      <c r="AO137" s="1042"/>
      <c r="AP137" s="983"/>
      <c r="AQ137" s="949"/>
      <c r="AR137" s="983"/>
      <c r="AS137" s="983"/>
      <c r="AT137" s="983"/>
      <c r="AU137" s="983"/>
      <c r="AV137" s="949"/>
      <c r="AW137" s="983"/>
      <c r="AX137" s="983"/>
      <c r="AY137" s="1042"/>
      <c r="AZ137" s="983"/>
    </row>
    <row r="138" spans="1:52" ht="12.75" customHeight="1">
      <c r="A138" s="1035"/>
      <c r="B138" s="1035"/>
      <c r="C138" s="949"/>
      <c r="D138" s="1095"/>
      <c r="E138" s="949"/>
      <c r="F138" s="967"/>
      <c r="G138" s="1266" t="s">
        <v>13</v>
      </c>
      <c r="H138" s="968" t="s">
        <v>278</v>
      </c>
      <c r="I138" s="969" t="s">
        <v>1209</v>
      </c>
      <c r="J138" s="969" t="s">
        <v>1375</v>
      </c>
      <c r="K138" s="953"/>
      <c r="L138" s="983"/>
      <c r="M138" s="983"/>
      <c r="N138" s="983"/>
      <c r="O138" s="983"/>
      <c r="P138" s="983"/>
      <c r="Q138" s="949"/>
      <c r="R138" s="983"/>
      <c r="S138" s="983"/>
      <c r="T138" s="983"/>
      <c r="U138" s="983"/>
      <c r="V138" s="949"/>
      <c r="W138" s="949"/>
      <c r="X138" s="949"/>
      <c r="Y138" s="949"/>
      <c r="Z138" s="949"/>
      <c r="AA138" s="949"/>
      <c r="AB138" s="949"/>
      <c r="AC138" s="983"/>
      <c r="AD138" s="983"/>
      <c r="AE138" s="1090"/>
      <c r="AF138" s="983"/>
      <c r="AG138" s="949"/>
      <c r="AH138" s="983"/>
      <c r="AI138" s="983"/>
      <c r="AJ138" s="983"/>
      <c r="AK138" s="983"/>
      <c r="AL138" s="949"/>
      <c r="AM138" s="983"/>
      <c r="AN138" s="983"/>
      <c r="AO138" s="1042"/>
      <c r="AP138" s="983"/>
      <c r="AQ138" s="949"/>
      <c r="AR138" s="983"/>
      <c r="AS138" s="983"/>
      <c r="AT138" s="983"/>
      <c r="AU138" s="983"/>
      <c r="AV138" s="949"/>
      <c r="AW138" s="983"/>
      <c r="AX138" s="983"/>
      <c r="AY138" s="1042"/>
      <c r="AZ138" s="983"/>
    </row>
    <row r="139" spans="1:52" ht="12.75" customHeight="1">
      <c r="A139" s="1035"/>
      <c r="B139" s="1035"/>
      <c r="C139" s="949"/>
      <c r="D139" s="1095"/>
      <c r="E139" s="949"/>
      <c r="F139" s="967"/>
      <c r="G139" s="1152"/>
      <c r="H139" s="968" t="s">
        <v>598</v>
      </c>
      <c r="I139" s="969" t="s">
        <v>1209</v>
      </c>
      <c r="J139" s="969" t="s">
        <v>1375</v>
      </c>
      <c r="K139" s="953"/>
      <c r="L139" s="983"/>
      <c r="M139" s="983"/>
      <c r="N139" s="983"/>
      <c r="O139" s="983"/>
      <c r="P139" s="983"/>
      <c r="Q139" s="949"/>
      <c r="R139" s="983"/>
      <c r="S139" s="983"/>
      <c r="T139" s="983"/>
      <c r="U139" s="983"/>
      <c r="V139" s="949"/>
      <c r="W139" s="949"/>
      <c r="X139" s="949"/>
      <c r="Y139" s="949"/>
      <c r="Z139" s="949"/>
      <c r="AA139" s="949"/>
      <c r="AB139" s="949"/>
      <c r="AC139" s="983"/>
      <c r="AD139" s="983"/>
      <c r="AE139" s="1090"/>
      <c r="AF139" s="983"/>
      <c r="AG139" s="949"/>
      <c r="AH139" s="983"/>
      <c r="AI139" s="983"/>
      <c r="AJ139" s="983"/>
      <c r="AK139" s="983"/>
      <c r="AL139" s="949"/>
      <c r="AM139" s="983"/>
      <c r="AN139" s="983"/>
      <c r="AO139" s="1042"/>
      <c r="AP139" s="983"/>
      <c r="AQ139" s="949"/>
      <c r="AR139" s="983"/>
      <c r="AS139" s="983"/>
      <c r="AT139" s="983"/>
      <c r="AU139" s="983"/>
      <c r="AV139" s="949"/>
      <c r="AW139" s="983"/>
      <c r="AX139" s="983"/>
      <c r="AY139" s="1042"/>
      <c r="AZ139" s="983"/>
    </row>
    <row r="140" spans="1:52" ht="12.75" customHeight="1">
      <c r="A140" s="1035"/>
      <c r="B140" s="1035"/>
      <c r="C140" s="949"/>
      <c r="D140" s="1095"/>
      <c r="E140" s="949"/>
      <c r="F140" s="967"/>
      <c r="G140" s="1266" t="s">
        <v>599</v>
      </c>
      <c r="H140" s="968" t="s">
        <v>600</v>
      </c>
      <c r="I140" s="969">
        <v>15</v>
      </c>
      <c r="J140" s="969">
        <v>124</v>
      </c>
      <c r="K140" s="953"/>
      <c r="L140" s="983"/>
      <c r="M140" s="983"/>
      <c r="N140" s="983"/>
      <c r="O140" s="983"/>
      <c r="P140" s="983"/>
      <c r="Q140" s="949"/>
      <c r="R140" s="983"/>
      <c r="S140" s="983"/>
      <c r="T140" s="983"/>
      <c r="U140" s="983"/>
      <c r="V140" s="949"/>
      <c r="W140" s="949"/>
      <c r="X140" s="949"/>
      <c r="Y140" s="949"/>
      <c r="Z140" s="949"/>
      <c r="AA140" s="949"/>
      <c r="AB140" s="949"/>
      <c r="AC140" s="983"/>
      <c r="AD140" s="983"/>
      <c r="AE140" s="1090"/>
      <c r="AF140" s="983"/>
      <c r="AG140" s="949"/>
      <c r="AH140" s="983"/>
      <c r="AI140" s="983"/>
      <c r="AJ140" s="983"/>
      <c r="AK140" s="983"/>
      <c r="AL140" s="949"/>
      <c r="AM140" s="983"/>
      <c r="AN140" s="983"/>
      <c r="AO140" s="1042"/>
      <c r="AP140" s="983"/>
      <c r="AQ140" s="949"/>
      <c r="AR140" s="983"/>
      <c r="AS140" s="983"/>
      <c r="AT140" s="983"/>
      <c r="AU140" s="983"/>
      <c r="AV140" s="949"/>
      <c r="AW140" s="983"/>
      <c r="AX140" s="983"/>
      <c r="AY140" s="1042"/>
      <c r="AZ140" s="983"/>
    </row>
    <row r="141" spans="1:52" ht="12.75" customHeight="1">
      <c r="A141" s="1035"/>
      <c r="B141" s="1035"/>
      <c r="C141" s="949"/>
      <c r="D141" s="1095"/>
      <c r="E141" s="949"/>
      <c r="F141" s="967"/>
      <c r="G141" s="1152"/>
      <c r="H141" s="968" t="s">
        <v>603</v>
      </c>
      <c r="I141" s="969">
        <v>15</v>
      </c>
      <c r="J141" s="969">
        <v>124</v>
      </c>
      <c r="K141" s="953"/>
      <c r="L141" s="983"/>
      <c r="M141" s="983"/>
      <c r="N141" s="983"/>
      <c r="O141" s="983"/>
      <c r="P141" s="983"/>
      <c r="Q141" s="949"/>
      <c r="R141" s="983"/>
      <c r="S141" s="983"/>
      <c r="T141" s="983"/>
      <c r="U141" s="983"/>
      <c r="V141" s="949"/>
      <c r="W141" s="949"/>
      <c r="X141" s="949"/>
      <c r="Y141" s="949"/>
      <c r="Z141" s="949"/>
      <c r="AA141" s="949"/>
      <c r="AB141" s="949"/>
      <c r="AC141" s="983"/>
      <c r="AD141" s="983"/>
      <c r="AE141" s="1090"/>
      <c r="AF141" s="983"/>
      <c r="AG141" s="949"/>
      <c r="AH141" s="983"/>
      <c r="AI141" s="983"/>
      <c r="AJ141" s="983"/>
      <c r="AK141" s="983"/>
      <c r="AL141" s="949"/>
      <c r="AM141" s="983"/>
      <c r="AN141" s="983"/>
      <c r="AO141" s="1042"/>
      <c r="AP141" s="983"/>
      <c r="AQ141" s="949"/>
      <c r="AR141" s="983"/>
      <c r="AS141" s="983"/>
      <c r="AT141" s="983"/>
      <c r="AU141" s="983"/>
      <c r="AV141" s="949"/>
      <c r="AW141" s="983"/>
      <c r="AX141" s="983"/>
      <c r="AY141" s="1042"/>
      <c r="AZ141" s="983"/>
    </row>
    <row r="142" spans="1:52" ht="12.75" customHeight="1">
      <c r="A142" s="1035"/>
      <c r="B142" s="1035"/>
      <c r="C142" s="949"/>
      <c r="D142" s="1095"/>
      <c r="E142" s="949"/>
      <c r="F142" s="1099" t="s">
        <v>604</v>
      </c>
      <c r="G142" s="1055"/>
      <c r="H142" s="968"/>
      <c r="I142" s="995"/>
      <c r="J142" s="995"/>
      <c r="K142" s="953"/>
      <c r="L142" s="983"/>
      <c r="M142" s="983"/>
      <c r="N142" s="983"/>
      <c r="O142" s="983"/>
      <c r="P142" s="983"/>
      <c r="Q142" s="949"/>
      <c r="R142" s="983"/>
      <c r="S142" s="983"/>
      <c r="T142" s="983"/>
      <c r="U142" s="983"/>
      <c r="V142" s="949"/>
      <c r="W142" s="949"/>
      <c r="X142" s="949"/>
      <c r="Y142" s="949"/>
      <c r="Z142" s="949"/>
      <c r="AA142" s="949"/>
      <c r="AB142" s="949"/>
      <c r="AC142" s="983"/>
      <c r="AD142" s="983"/>
      <c r="AE142" s="1090"/>
      <c r="AF142" s="983"/>
      <c r="AG142" s="949"/>
      <c r="AH142" s="983"/>
      <c r="AI142" s="983"/>
      <c r="AJ142" s="983"/>
      <c r="AK142" s="983"/>
      <c r="AL142" s="949"/>
      <c r="AM142" s="983"/>
      <c r="AN142" s="983"/>
      <c r="AO142" s="1042"/>
      <c r="AP142" s="983"/>
      <c r="AQ142" s="949"/>
      <c r="AR142" s="983"/>
      <c r="AS142" s="983"/>
      <c r="AT142" s="983"/>
      <c r="AU142" s="983"/>
      <c r="AV142" s="949"/>
      <c r="AW142" s="983"/>
      <c r="AX142" s="983"/>
      <c r="AY142" s="1042"/>
      <c r="AZ142" s="983"/>
    </row>
    <row r="143" spans="1:52" ht="12.75" customHeight="1">
      <c r="A143" s="1035"/>
      <c r="B143" s="1035"/>
      <c r="C143" s="949"/>
      <c r="D143" s="1095"/>
      <c r="E143" s="949"/>
      <c r="F143" s="976"/>
      <c r="G143" s="970" t="s">
        <v>604</v>
      </c>
      <c r="H143" s="971" t="s">
        <v>605</v>
      </c>
      <c r="I143" s="978" t="s">
        <v>1209</v>
      </c>
      <c r="J143" s="978" t="s">
        <v>1375</v>
      </c>
      <c r="K143" s="953"/>
      <c r="L143" s="983"/>
      <c r="M143" s="983"/>
      <c r="N143" s="983"/>
      <c r="O143" s="983"/>
      <c r="P143" s="983"/>
      <c r="Q143" s="949"/>
      <c r="R143" s="983"/>
      <c r="S143" s="983"/>
      <c r="T143" s="983"/>
      <c r="U143" s="983"/>
      <c r="V143" s="949"/>
      <c r="W143" s="949"/>
      <c r="X143" s="949"/>
      <c r="Y143" s="949"/>
      <c r="Z143" s="949"/>
      <c r="AA143" s="949"/>
      <c r="AB143" s="949"/>
      <c r="AC143" s="983"/>
      <c r="AD143" s="983"/>
      <c r="AE143" s="1090"/>
      <c r="AF143" s="983"/>
      <c r="AG143" s="949"/>
      <c r="AH143" s="983"/>
      <c r="AI143" s="983"/>
      <c r="AJ143" s="983"/>
      <c r="AK143" s="983"/>
      <c r="AL143" s="949"/>
      <c r="AM143" s="983"/>
      <c r="AN143" s="983"/>
      <c r="AO143" s="1042"/>
      <c r="AP143" s="983"/>
      <c r="AQ143" s="949"/>
      <c r="AR143" s="983"/>
      <c r="AS143" s="983"/>
      <c r="AT143" s="983"/>
      <c r="AU143" s="983"/>
      <c r="AV143" s="949"/>
      <c r="AW143" s="983"/>
      <c r="AX143" s="983"/>
      <c r="AY143" s="1042"/>
      <c r="AZ143" s="983"/>
    </row>
    <row r="144" spans="1:52" ht="12.75" customHeight="1">
      <c r="A144" s="1035"/>
      <c r="B144" s="1035"/>
      <c r="C144" s="949"/>
      <c r="D144" s="1095"/>
      <c r="E144" s="949"/>
      <c r="F144" s="943" t="s">
        <v>607</v>
      </c>
      <c r="G144" s="945" t="s">
        <v>608</v>
      </c>
      <c r="H144" s="944"/>
      <c r="I144" s="944"/>
      <c r="J144" s="944"/>
      <c r="K144" s="953"/>
      <c r="L144" s="983"/>
      <c r="M144" s="983"/>
      <c r="N144" s="983"/>
      <c r="O144" s="983"/>
      <c r="P144" s="983"/>
      <c r="Q144" s="949"/>
      <c r="R144" s="983"/>
      <c r="S144" s="983"/>
      <c r="T144" s="983"/>
      <c r="U144" s="983"/>
      <c r="V144" s="949"/>
      <c r="W144" s="949"/>
      <c r="X144" s="949"/>
      <c r="Y144" s="949"/>
      <c r="Z144" s="949"/>
      <c r="AA144" s="949"/>
      <c r="AB144" s="949"/>
      <c r="AC144" s="983"/>
      <c r="AD144" s="983"/>
      <c r="AE144" s="1090"/>
      <c r="AF144" s="983"/>
      <c r="AG144" s="949"/>
      <c r="AH144" s="983"/>
      <c r="AI144" s="983"/>
      <c r="AJ144" s="983"/>
      <c r="AK144" s="983"/>
      <c r="AL144" s="949"/>
      <c r="AM144" s="983"/>
      <c r="AN144" s="983"/>
      <c r="AO144" s="1042"/>
      <c r="AP144" s="983"/>
      <c r="AQ144" s="949"/>
      <c r="AR144" s="983"/>
      <c r="AS144" s="983"/>
      <c r="AT144" s="983"/>
      <c r="AU144" s="983"/>
      <c r="AV144" s="949"/>
      <c r="AW144" s="983"/>
      <c r="AX144" s="983"/>
      <c r="AY144" s="1042"/>
      <c r="AZ144" s="983"/>
    </row>
    <row r="145" spans="1:52" ht="12.75" customHeight="1">
      <c r="A145" s="1035"/>
      <c r="B145" s="1035"/>
      <c r="C145" s="949"/>
      <c r="D145" s="1095"/>
      <c r="E145" s="949"/>
      <c r="F145" s="950"/>
      <c r="G145" s="954"/>
      <c r="H145" s="951" t="s">
        <v>609</v>
      </c>
      <c r="I145" s="952">
        <v>1</v>
      </c>
      <c r="J145" s="952" t="s">
        <v>1506</v>
      </c>
      <c r="K145" s="953"/>
      <c r="L145" s="983"/>
      <c r="M145" s="983"/>
      <c r="N145" s="983"/>
      <c r="O145" s="983"/>
      <c r="P145" s="983"/>
      <c r="Q145" s="949"/>
      <c r="R145" s="983"/>
      <c r="S145" s="983"/>
      <c r="T145" s="983"/>
      <c r="U145" s="983"/>
      <c r="V145" s="949"/>
      <c r="W145" s="949"/>
      <c r="X145" s="949"/>
      <c r="Y145" s="949"/>
      <c r="Z145" s="949"/>
      <c r="AA145" s="949"/>
      <c r="AB145" s="949"/>
      <c r="AC145" s="983"/>
      <c r="AD145" s="983"/>
      <c r="AE145" s="1090"/>
      <c r="AF145" s="983"/>
      <c r="AG145" s="949"/>
      <c r="AH145" s="983"/>
      <c r="AI145" s="983"/>
      <c r="AJ145" s="983"/>
      <c r="AK145" s="983"/>
      <c r="AL145" s="949"/>
      <c r="AM145" s="983"/>
      <c r="AN145" s="983"/>
      <c r="AO145" s="1042"/>
      <c r="AP145" s="983"/>
      <c r="AQ145" s="949"/>
      <c r="AR145" s="983"/>
      <c r="AS145" s="983"/>
      <c r="AT145" s="983"/>
      <c r="AU145" s="983"/>
      <c r="AV145" s="949"/>
      <c r="AW145" s="983"/>
      <c r="AX145" s="983"/>
      <c r="AY145" s="1042"/>
      <c r="AZ145" s="983"/>
    </row>
    <row r="146" spans="1:52" ht="12.75" customHeight="1">
      <c r="A146" s="1035"/>
      <c r="B146" s="1035"/>
      <c r="C146" s="949"/>
      <c r="D146" s="1095"/>
      <c r="E146" s="949"/>
      <c r="F146" s="967"/>
      <c r="G146" s="1055"/>
      <c r="H146" s="968" t="s">
        <v>611</v>
      </c>
      <c r="I146" s="969">
        <v>1</v>
      </c>
      <c r="J146" s="969" t="s">
        <v>1512</v>
      </c>
      <c r="K146" s="953"/>
      <c r="L146" s="983"/>
      <c r="M146" s="983"/>
      <c r="N146" s="983"/>
      <c r="O146" s="983"/>
      <c r="P146" s="983"/>
      <c r="Q146" s="949"/>
      <c r="R146" s="983"/>
      <c r="S146" s="983"/>
      <c r="T146" s="983"/>
      <c r="U146" s="983"/>
      <c r="V146" s="949"/>
      <c r="W146" s="949"/>
      <c r="X146" s="949"/>
      <c r="Y146" s="949"/>
      <c r="Z146" s="949"/>
      <c r="AA146" s="949"/>
      <c r="AB146" s="949"/>
      <c r="AC146" s="983"/>
      <c r="AD146" s="983"/>
      <c r="AE146" s="1090"/>
      <c r="AF146" s="983"/>
      <c r="AG146" s="949"/>
      <c r="AH146" s="983"/>
      <c r="AI146" s="983"/>
      <c r="AJ146" s="983"/>
      <c r="AK146" s="983"/>
      <c r="AL146" s="949"/>
      <c r="AM146" s="983"/>
      <c r="AN146" s="983"/>
      <c r="AO146" s="1042"/>
      <c r="AP146" s="983"/>
      <c r="AQ146" s="949"/>
      <c r="AR146" s="983"/>
      <c r="AS146" s="983"/>
      <c r="AT146" s="983"/>
      <c r="AU146" s="983"/>
      <c r="AV146" s="949"/>
      <c r="AW146" s="983"/>
      <c r="AX146" s="983"/>
      <c r="AY146" s="1042"/>
      <c r="AZ146" s="983"/>
    </row>
    <row r="147" spans="1:52" ht="12.75" customHeight="1">
      <c r="A147" s="1035"/>
      <c r="B147" s="1035"/>
      <c r="C147" s="949"/>
      <c r="D147" s="1095"/>
      <c r="E147" s="949"/>
      <c r="F147" s="976"/>
      <c r="G147" s="970"/>
      <c r="H147" s="971" t="s">
        <v>612</v>
      </c>
      <c r="I147" s="978" t="s">
        <v>1641</v>
      </c>
      <c r="J147" s="978" t="s">
        <v>1641</v>
      </c>
      <c r="K147" s="953"/>
      <c r="L147" s="983"/>
      <c r="M147" s="983"/>
      <c r="N147" s="983"/>
      <c r="O147" s="983"/>
      <c r="P147" s="983"/>
      <c r="Q147" s="949"/>
      <c r="R147" s="983"/>
      <c r="S147" s="983"/>
      <c r="T147" s="983"/>
      <c r="U147" s="983"/>
      <c r="V147" s="949"/>
      <c r="W147" s="949"/>
      <c r="X147" s="949"/>
      <c r="Y147" s="949"/>
      <c r="Z147" s="949"/>
      <c r="AA147" s="949"/>
      <c r="AB147" s="949"/>
      <c r="AC147" s="983"/>
      <c r="AD147" s="983"/>
      <c r="AE147" s="1090"/>
      <c r="AF147" s="983"/>
      <c r="AG147" s="949"/>
      <c r="AH147" s="983"/>
      <c r="AI147" s="983"/>
      <c r="AJ147" s="983"/>
      <c r="AK147" s="983"/>
      <c r="AL147" s="949"/>
      <c r="AM147" s="983"/>
      <c r="AN147" s="983"/>
      <c r="AO147" s="1042"/>
      <c r="AP147" s="983"/>
      <c r="AQ147" s="949"/>
      <c r="AR147" s="983"/>
      <c r="AS147" s="983"/>
      <c r="AT147" s="983"/>
      <c r="AU147" s="983"/>
      <c r="AV147" s="949"/>
      <c r="AW147" s="983"/>
      <c r="AX147" s="983"/>
      <c r="AY147" s="1042"/>
      <c r="AZ147" s="983"/>
    </row>
    <row r="148" spans="1:52" ht="12.75" customHeight="1">
      <c r="A148" s="1035"/>
      <c r="B148" s="1035"/>
      <c r="C148" s="949"/>
      <c r="D148" s="1095"/>
      <c r="E148" s="1016"/>
      <c r="F148" s="943" t="s">
        <v>1642</v>
      </c>
      <c r="G148" s="944"/>
      <c r="H148" s="944"/>
      <c r="I148" s="944"/>
      <c r="J148" s="944"/>
      <c r="K148" s="953"/>
      <c r="L148" s="983"/>
      <c r="M148" s="983"/>
      <c r="N148" s="983"/>
      <c r="O148" s="983"/>
      <c r="P148" s="983"/>
      <c r="Q148" s="949"/>
      <c r="R148" s="983"/>
      <c r="S148" s="983"/>
      <c r="T148" s="983"/>
      <c r="U148" s="983"/>
      <c r="V148" s="949"/>
      <c r="W148" s="949"/>
      <c r="X148" s="949"/>
      <c r="Y148" s="949"/>
      <c r="Z148" s="949"/>
      <c r="AA148" s="949"/>
      <c r="AB148" s="949"/>
      <c r="AC148" s="983"/>
      <c r="AD148" s="983"/>
      <c r="AE148" s="1090"/>
      <c r="AF148" s="983"/>
      <c r="AG148" s="949"/>
      <c r="AH148" s="983"/>
      <c r="AI148" s="983"/>
      <c r="AJ148" s="983"/>
      <c r="AK148" s="983"/>
      <c r="AL148" s="949"/>
      <c r="AM148" s="983"/>
      <c r="AN148" s="983"/>
      <c r="AO148" s="1042"/>
      <c r="AP148" s="983"/>
      <c r="AQ148" s="949"/>
      <c r="AR148" s="983"/>
      <c r="AS148" s="983"/>
      <c r="AT148" s="983"/>
      <c r="AU148" s="983"/>
      <c r="AV148" s="949"/>
      <c r="AW148" s="983"/>
      <c r="AX148" s="983"/>
      <c r="AY148" s="1042"/>
      <c r="AZ148" s="983"/>
    </row>
    <row r="149" spans="1:52" ht="12.75" customHeight="1">
      <c r="A149" s="1035"/>
      <c r="B149" s="1035"/>
      <c r="C149" s="949"/>
      <c r="D149" s="1095"/>
      <c r="E149" s="949"/>
      <c r="F149" s="950"/>
      <c r="G149" s="954" t="s">
        <v>1640</v>
      </c>
      <c r="H149" s="951"/>
      <c r="I149" s="952" t="s">
        <v>1209</v>
      </c>
      <c r="J149" s="952" t="s">
        <v>1477</v>
      </c>
      <c r="K149" s="953"/>
      <c r="L149" s="983"/>
      <c r="M149" s="983"/>
      <c r="N149" s="983"/>
      <c r="O149" s="983"/>
      <c r="P149" s="983"/>
      <c r="Q149" s="949"/>
      <c r="R149" s="983"/>
      <c r="S149" s="983"/>
      <c r="T149" s="983"/>
      <c r="U149" s="983"/>
      <c r="V149" s="949"/>
      <c r="W149" s="949"/>
      <c r="X149" s="949"/>
      <c r="Y149" s="949"/>
      <c r="Z149" s="949"/>
      <c r="AA149" s="949"/>
      <c r="AB149" s="949"/>
      <c r="AC149" s="983"/>
      <c r="AD149" s="983"/>
      <c r="AE149" s="1090"/>
      <c r="AF149" s="983"/>
      <c r="AG149" s="949"/>
      <c r="AH149" s="983"/>
      <c r="AI149" s="983"/>
      <c r="AJ149" s="983"/>
      <c r="AK149" s="983"/>
      <c r="AL149" s="949"/>
      <c r="AM149" s="983"/>
      <c r="AN149" s="983"/>
      <c r="AO149" s="1042"/>
      <c r="AP149" s="983"/>
      <c r="AQ149" s="949"/>
      <c r="AR149" s="983"/>
      <c r="AS149" s="983"/>
      <c r="AT149" s="983"/>
      <c r="AU149" s="983"/>
      <c r="AV149" s="949"/>
      <c r="AW149" s="983"/>
      <c r="AX149" s="983"/>
      <c r="AY149" s="1042"/>
      <c r="AZ149" s="983"/>
    </row>
    <row r="150" spans="1:52" ht="12.75" customHeight="1">
      <c r="A150" s="1035"/>
      <c r="B150" s="1035"/>
      <c r="C150" s="949"/>
      <c r="D150" s="1095"/>
      <c r="E150" s="949"/>
      <c r="F150" s="967"/>
      <c r="G150" s="1266" t="s">
        <v>1643</v>
      </c>
      <c r="H150" s="968" t="s">
        <v>1644</v>
      </c>
      <c r="I150" s="969" t="s">
        <v>1209</v>
      </c>
      <c r="J150" s="969" t="s">
        <v>1477</v>
      </c>
      <c r="K150" s="953"/>
      <c r="L150" s="983"/>
      <c r="M150" s="983"/>
      <c r="N150" s="983"/>
      <c r="O150" s="983"/>
      <c r="P150" s="983"/>
      <c r="Q150" s="949"/>
      <c r="R150" s="983"/>
      <c r="S150" s="983"/>
      <c r="T150" s="983"/>
      <c r="U150" s="983"/>
      <c r="V150" s="949"/>
      <c r="W150" s="949"/>
      <c r="X150" s="949"/>
      <c r="Y150" s="949"/>
      <c r="Z150" s="949"/>
      <c r="AA150" s="949"/>
      <c r="AB150" s="949"/>
      <c r="AC150" s="983"/>
      <c r="AD150" s="983"/>
      <c r="AE150" s="1090"/>
      <c r="AF150" s="983"/>
      <c r="AG150" s="949"/>
      <c r="AH150" s="983"/>
      <c r="AI150" s="983"/>
      <c r="AJ150" s="983"/>
      <c r="AK150" s="983"/>
      <c r="AL150" s="949"/>
      <c r="AM150" s="983"/>
      <c r="AN150" s="983"/>
      <c r="AO150" s="1042"/>
      <c r="AP150" s="983"/>
      <c r="AQ150" s="949"/>
      <c r="AR150" s="983"/>
      <c r="AS150" s="983"/>
      <c r="AT150" s="983"/>
      <c r="AU150" s="983"/>
      <c r="AV150" s="949"/>
      <c r="AW150" s="983"/>
      <c r="AX150" s="983"/>
      <c r="AY150" s="1042"/>
      <c r="AZ150" s="983"/>
    </row>
    <row r="151" spans="1:52" ht="12.75" customHeight="1">
      <c r="A151" s="1035"/>
      <c r="B151" s="1035"/>
      <c r="C151" s="949"/>
      <c r="D151" s="1095"/>
      <c r="E151" s="949"/>
      <c r="F151" s="967"/>
      <c r="G151" s="1152"/>
      <c r="H151" s="968" t="s">
        <v>1645</v>
      </c>
      <c r="I151" s="969" t="s">
        <v>1209</v>
      </c>
      <c r="J151" s="969" t="s">
        <v>1477</v>
      </c>
      <c r="K151" s="953"/>
      <c r="L151" s="983"/>
      <c r="M151" s="983"/>
      <c r="N151" s="983"/>
      <c r="O151" s="983"/>
      <c r="P151" s="983"/>
      <c r="Q151" s="949"/>
      <c r="R151" s="983"/>
      <c r="S151" s="983"/>
      <c r="T151" s="983"/>
      <c r="U151" s="983"/>
      <c r="V151" s="949"/>
      <c r="W151" s="949"/>
      <c r="X151" s="949"/>
      <c r="Y151" s="949"/>
      <c r="Z151" s="949"/>
      <c r="AA151" s="949"/>
      <c r="AB151" s="949"/>
      <c r="AC151" s="983"/>
      <c r="AD151" s="983"/>
      <c r="AE151" s="1090"/>
      <c r="AF151" s="983"/>
      <c r="AG151" s="949"/>
      <c r="AH151" s="983"/>
      <c r="AI151" s="983"/>
      <c r="AJ151" s="983"/>
      <c r="AK151" s="983"/>
      <c r="AL151" s="949"/>
      <c r="AM151" s="983"/>
      <c r="AN151" s="983"/>
      <c r="AO151" s="1042"/>
      <c r="AP151" s="983"/>
      <c r="AQ151" s="949"/>
      <c r="AR151" s="983"/>
      <c r="AS151" s="983"/>
      <c r="AT151" s="983"/>
      <c r="AU151" s="983"/>
      <c r="AV151" s="949"/>
      <c r="AW151" s="983"/>
      <c r="AX151" s="983"/>
      <c r="AY151" s="1042"/>
      <c r="AZ151" s="983"/>
    </row>
    <row r="152" spans="1:52" ht="12.75" customHeight="1">
      <c r="A152" s="1035"/>
      <c r="B152" s="1035"/>
      <c r="C152" s="949"/>
      <c r="D152" s="1095"/>
      <c r="E152" s="1016"/>
      <c r="F152" s="967"/>
      <c r="G152" s="1055" t="s">
        <v>1646</v>
      </c>
      <c r="H152" s="968"/>
      <c r="I152" s="969" t="s">
        <v>1209</v>
      </c>
      <c r="J152" s="969" t="s">
        <v>1477</v>
      </c>
      <c r="K152" s="953"/>
      <c r="L152" s="983"/>
      <c r="M152" s="983"/>
      <c r="N152" s="983"/>
      <c r="O152" s="983"/>
      <c r="P152" s="983"/>
      <c r="Q152" s="949"/>
      <c r="R152" s="983"/>
      <c r="S152" s="983"/>
      <c r="T152" s="983"/>
      <c r="U152" s="983"/>
      <c r="V152" s="949"/>
      <c r="W152" s="949"/>
      <c r="X152" s="949"/>
      <c r="Y152" s="949"/>
      <c r="Z152" s="949"/>
      <c r="AA152" s="949"/>
      <c r="AB152" s="949"/>
      <c r="AC152" s="983"/>
      <c r="AD152" s="983"/>
      <c r="AE152" s="1090"/>
      <c r="AF152" s="983"/>
      <c r="AG152" s="949"/>
      <c r="AH152" s="983"/>
      <c r="AI152" s="983"/>
      <c r="AJ152" s="983"/>
      <c r="AK152" s="983"/>
      <c r="AL152" s="949"/>
      <c r="AM152" s="983"/>
      <c r="AN152" s="983"/>
      <c r="AO152" s="1042"/>
      <c r="AP152" s="983"/>
      <c r="AQ152" s="949"/>
      <c r="AR152" s="983"/>
      <c r="AS152" s="983"/>
      <c r="AT152" s="983"/>
      <c r="AU152" s="983"/>
      <c r="AV152" s="949"/>
      <c r="AW152" s="983"/>
      <c r="AX152" s="983"/>
      <c r="AY152" s="1042"/>
      <c r="AZ152" s="983"/>
    </row>
    <row r="153" spans="1:52" ht="12.75" customHeight="1">
      <c r="A153" s="1035"/>
      <c r="B153" s="1035"/>
      <c r="C153" s="949"/>
      <c r="D153" s="1095"/>
      <c r="E153" s="949"/>
      <c r="F153" s="967"/>
      <c r="G153" s="1055" t="s">
        <v>1647</v>
      </c>
      <c r="H153" s="968"/>
      <c r="I153" s="969" t="s">
        <v>1209</v>
      </c>
      <c r="J153" s="969" t="s">
        <v>1477</v>
      </c>
      <c r="K153" s="953"/>
      <c r="L153" s="983"/>
      <c r="M153" s="983"/>
      <c r="N153" s="983"/>
      <c r="O153" s="983"/>
      <c r="P153" s="983"/>
      <c r="Q153" s="949"/>
      <c r="R153" s="983"/>
      <c r="S153" s="983"/>
      <c r="T153" s="983"/>
      <c r="U153" s="983"/>
      <c r="V153" s="949"/>
      <c r="W153" s="949"/>
      <c r="X153" s="949"/>
      <c r="Y153" s="949"/>
      <c r="Z153" s="949"/>
      <c r="AA153" s="949"/>
      <c r="AB153" s="949"/>
      <c r="AC153" s="983"/>
      <c r="AD153" s="983"/>
      <c r="AE153" s="1090"/>
      <c r="AF153" s="983"/>
      <c r="AG153" s="949"/>
      <c r="AH153" s="983"/>
      <c r="AI153" s="983"/>
      <c r="AJ153" s="983"/>
      <c r="AK153" s="983"/>
      <c r="AL153" s="949"/>
      <c r="AM153" s="983"/>
      <c r="AN153" s="983"/>
      <c r="AO153" s="1042"/>
      <c r="AP153" s="983"/>
      <c r="AQ153" s="949"/>
      <c r="AR153" s="983"/>
      <c r="AS153" s="983"/>
      <c r="AT153" s="983"/>
      <c r="AU153" s="983"/>
      <c r="AV153" s="949"/>
      <c r="AW153" s="983"/>
      <c r="AX153" s="983"/>
      <c r="AY153" s="1042"/>
      <c r="AZ153" s="983"/>
    </row>
    <row r="154" spans="1:52" ht="12.75" customHeight="1">
      <c r="A154" s="1035"/>
      <c r="B154" s="1035"/>
      <c r="C154" s="949"/>
      <c r="D154" s="1095"/>
      <c r="E154" s="949"/>
      <c r="F154" s="967"/>
      <c r="G154" s="1266" t="s">
        <v>1648</v>
      </c>
      <c r="H154" s="968" t="s">
        <v>1649</v>
      </c>
      <c r="I154" s="969" t="s">
        <v>1209</v>
      </c>
      <c r="J154" s="969" t="s">
        <v>1477</v>
      </c>
      <c r="K154" s="953"/>
      <c r="L154" s="983"/>
      <c r="M154" s="983"/>
      <c r="N154" s="983"/>
      <c r="O154" s="983"/>
      <c r="P154" s="983"/>
      <c r="Q154" s="949"/>
      <c r="R154" s="983"/>
      <c r="S154" s="983"/>
      <c r="T154" s="983"/>
      <c r="U154" s="983"/>
      <c r="V154" s="949"/>
      <c r="W154" s="949"/>
      <c r="X154" s="949"/>
      <c r="Y154" s="949"/>
      <c r="Z154" s="949"/>
      <c r="AA154" s="949"/>
      <c r="AB154" s="949"/>
      <c r="AC154" s="983"/>
      <c r="AD154" s="983"/>
      <c r="AE154" s="1090"/>
      <c r="AF154" s="983"/>
      <c r="AG154" s="949"/>
      <c r="AH154" s="983"/>
      <c r="AI154" s="983"/>
      <c r="AJ154" s="983"/>
      <c r="AK154" s="983"/>
      <c r="AL154" s="949"/>
      <c r="AM154" s="983"/>
      <c r="AN154" s="983"/>
      <c r="AO154" s="1042"/>
      <c r="AP154" s="983"/>
      <c r="AQ154" s="949"/>
      <c r="AR154" s="983"/>
      <c r="AS154" s="983"/>
      <c r="AT154" s="983"/>
      <c r="AU154" s="983"/>
      <c r="AV154" s="949"/>
      <c r="AW154" s="983"/>
      <c r="AX154" s="983"/>
      <c r="AY154" s="1042"/>
      <c r="AZ154" s="983"/>
    </row>
    <row r="155" spans="1:52" ht="12.75" customHeight="1">
      <c r="A155" s="1035"/>
      <c r="B155" s="1035"/>
      <c r="C155" s="949"/>
      <c r="D155" s="1095"/>
      <c r="E155" s="949"/>
      <c r="F155" s="967"/>
      <c r="G155" s="1151"/>
      <c r="H155" s="968" t="s">
        <v>1650</v>
      </c>
      <c r="I155" s="969" t="s">
        <v>1209</v>
      </c>
      <c r="J155" s="969" t="s">
        <v>1477</v>
      </c>
      <c r="K155" s="953"/>
      <c r="L155" s="983"/>
      <c r="M155" s="983"/>
      <c r="N155" s="983"/>
      <c r="O155" s="983"/>
      <c r="P155" s="983"/>
      <c r="Q155" s="949"/>
      <c r="R155" s="983"/>
      <c r="S155" s="983"/>
      <c r="T155" s="983"/>
      <c r="U155" s="983"/>
      <c r="V155" s="949"/>
      <c r="W155" s="949"/>
      <c r="X155" s="949"/>
      <c r="Y155" s="949"/>
      <c r="Z155" s="949"/>
      <c r="AA155" s="949"/>
      <c r="AB155" s="949"/>
      <c r="AC155" s="983"/>
      <c r="AD155" s="983"/>
      <c r="AE155" s="1090"/>
      <c r="AF155" s="983"/>
      <c r="AG155" s="949"/>
      <c r="AH155" s="983"/>
      <c r="AI155" s="983"/>
      <c r="AJ155" s="983"/>
      <c r="AK155" s="983"/>
      <c r="AL155" s="949"/>
      <c r="AM155" s="983"/>
      <c r="AN155" s="983"/>
      <c r="AO155" s="1042"/>
      <c r="AP155" s="983"/>
      <c r="AQ155" s="949"/>
      <c r="AR155" s="983"/>
      <c r="AS155" s="983"/>
      <c r="AT155" s="983"/>
      <c r="AU155" s="983"/>
      <c r="AV155" s="949"/>
      <c r="AW155" s="983"/>
      <c r="AX155" s="983"/>
      <c r="AY155" s="1042"/>
      <c r="AZ155" s="983"/>
    </row>
    <row r="156" spans="1:52" ht="12.75" customHeight="1">
      <c r="A156" s="1035"/>
      <c r="B156" s="1035"/>
      <c r="C156" s="949"/>
      <c r="D156" s="1095"/>
      <c r="E156" s="949"/>
      <c r="F156" s="967"/>
      <c r="G156" s="1151"/>
      <c r="H156" s="968" t="s">
        <v>1651</v>
      </c>
      <c r="I156" s="969" t="s">
        <v>1209</v>
      </c>
      <c r="J156" s="969" t="s">
        <v>1477</v>
      </c>
      <c r="K156" s="953"/>
      <c r="L156" s="983"/>
      <c r="M156" s="983"/>
      <c r="N156" s="983"/>
      <c r="O156" s="983"/>
      <c r="P156" s="983"/>
      <c r="Q156" s="949"/>
      <c r="R156" s="983"/>
      <c r="S156" s="983"/>
      <c r="T156" s="983"/>
      <c r="U156" s="983"/>
      <c r="V156" s="949"/>
      <c r="W156" s="949"/>
      <c r="X156" s="949"/>
      <c r="Y156" s="949"/>
      <c r="Z156" s="949"/>
      <c r="AA156" s="949"/>
      <c r="AB156" s="949"/>
      <c r="AC156" s="983"/>
      <c r="AD156" s="983"/>
      <c r="AE156" s="1090"/>
      <c r="AF156" s="983"/>
      <c r="AG156" s="949"/>
      <c r="AH156" s="983"/>
      <c r="AI156" s="983"/>
      <c r="AJ156" s="983"/>
      <c r="AK156" s="983"/>
      <c r="AL156" s="949"/>
      <c r="AM156" s="983"/>
      <c r="AN156" s="983"/>
      <c r="AO156" s="1042"/>
      <c r="AP156" s="983"/>
      <c r="AQ156" s="949"/>
      <c r="AR156" s="983"/>
      <c r="AS156" s="983"/>
      <c r="AT156" s="983"/>
      <c r="AU156" s="983"/>
      <c r="AV156" s="949"/>
      <c r="AW156" s="983"/>
      <c r="AX156" s="983"/>
      <c r="AY156" s="1042"/>
      <c r="AZ156" s="983"/>
    </row>
    <row r="157" spans="1:52" ht="12.75" customHeight="1">
      <c r="A157" s="1035"/>
      <c r="B157" s="1035"/>
      <c r="C157" s="949"/>
      <c r="D157" s="1095"/>
      <c r="E157" s="949"/>
      <c r="F157" s="967"/>
      <c r="G157" s="1151"/>
      <c r="H157" s="968" t="s">
        <v>1652</v>
      </c>
      <c r="I157" s="969" t="s">
        <v>1209</v>
      </c>
      <c r="J157" s="969" t="s">
        <v>1477</v>
      </c>
      <c r="K157" s="953"/>
      <c r="L157" s="983"/>
      <c r="M157" s="983"/>
      <c r="N157" s="983"/>
      <c r="O157" s="983"/>
      <c r="P157" s="983"/>
      <c r="Q157" s="949"/>
      <c r="R157" s="983"/>
      <c r="S157" s="983"/>
      <c r="T157" s="983"/>
      <c r="U157" s="983"/>
      <c r="V157" s="949"/>
      <c r="W157" s="949"/>
      <c r="X157" s="949"/>
      <c r="Y157" s="949"/>
      <c r="Z157" s="949"/>
      <c r="AA157" s="949"/>
      <c r="AB157" s="949"/>
      <c r="AC157" s="983"/>
      <c r="AD157" s="983"/>
      <c r="AE157" s="1090"/>
      <c r="AF157" s="983"/>
      <c r="AG157" s="949"/>
      <c r="AH157" s="983"/>
      <c r="AI157" s="983"/>
      <c r="AJ157" s="983"/>
      <c r="AK157" s="983"/>
      <c r="AL157" s="949"/>
      <c r="AM157" s="983"/>
      <c r="AN157" s="983"/>
      <c r="AO157" s="1042"/>
      <c r="AP157" s="983"/>
      <c r="AQ157" s="949"/>
      <c r="AR157" s="983"/>
      <c r="AS157" s="983"/>
      <c r="AT157" s="983"/>
      <c r="AU157" s="983"/>
      <c r="AV157" s="949"/>
      <c r="AW157" s="983"/>
      <c r="AX157" s="983"/>
      <c r="AY157" s="1042"/>
      <c r="AZ157" s="983"/>
    </row>
    <row r="158" spans="1:52" ht="12.75" customHeight="1">
      <c r="A158" s="1035"/>
      <c r="B158" s="1035"/>
      <c r="C158" s="949"/>
      <c r="D158" s="1095"/>
      <c r="E158" s="949"/>
      <c r="F158" s="967"/>
      <c r="G158" s="1151"/>
      <c r="H158" s="968" t="s">
        <v>1653</v>
      </c>
      <c r="I158" s="969" t="s">
        <v>1209</v>
      </c>
      <c r="J158" s="969" t="s">
        <v>1477</v>
      </c>
      <c r="K158" s="953"/>
      <c r="L158" s="983"/>
      <c r="M158" s="983"/>
      <c r="N158" s="983"/>
      <c r="O158" s="983"/>
      <c r="P158" s="983"/>
      <c r="Q158" s="949"/>
      <c r="R158" s="983"/>
      <c r="S158" s="983"/>
      <c r="T158" s="983"/>
      <c r="U158" s="983"/>
      <c r="V158" s="949"/>
      <c r="W158" s="949"/>
      <c r="X158" s="949"/>
      <c r="Y158" s="949"/>
      <c r="Z158" s="949"/>
      <c r="AA158" s="949"/>
      <c r="AB158" s="949"/>
      <c r="AC158" s="983"/>
      <c r="AD158" s="983"/>
      <c r="AE158" s="1090"/>
      <c r="AF158" s="983"/>
      <c r="AG158" s="949"/>
      <c r="AH158" s="983"/>
      <c r="AI158" s="983"/>
      <c r="AJ158" s="983"/>
      <c r="AK158" s="983"/>
      <c r="AL158" s="949"/>
      <c r="AM158" s="983"/>
      <c r="AN158" s="983"/>
      <c r="AO158" s="1042"/>
      <c r="AP158" s="983"/>
      <c r="AQ158" s="949"/>
      <c r="AR158" s="983"/>
      <c r="AS158" s="983"/>
      <c r="AT158" s="983"/>
      <c r="AU158" s="983"/>
      <c r="AV158" s="949"/>
      <c r="AW158" s="983"/>
      <c r="AX158" s="983"/>
      <c r="AY158" s="1042"/>
      <c r="AZ158" s="983"/>
    </row>
    <row r="159" spans="1:52" ht="12.75" customHeight="1">
      <c r="A159" s="1035"/>
      <c r="B159" s="1035"/>
      <c r="C159" s="949"/>
      <c r="D159" s="1095"/>
      <c r="E159" s="949"/>
      <c r="F159" s="967"/>
      <c r="G159" s="1151"/>
      <c r="H159" s="968" t="s">
        <v>1154</v>
      </c>
      <c r="I159" s="969" t="s">
        <v>1209</v>
      </c>
      <c r="J159" s="969" t="s">
        <v>1477</v>
      </c>
      <c r="K159" s="953"/>
      <c r="L159" s="983"/>
      <c r="M159" s="983"/>
      <c r="N159" s="983"/>
      <c r="O159" s="983"/>
      <c r="P159" s="983"/>
      <c r="Q159" s="949"/>
      <c r="R159" s="983"/>
      <c r="S159" s="983"/>
      <c r="T159" s="983"/>
      <c r="U159" s="983"/>
      <c r="V159" s="949"/>
      <c r="W159" s="949"/>
      <c r="X159" s="949"/>
      <c r="Y159" s="949"/>
      <c r="Z159" s="949"/>
      <c r="AA159" s="949"/>
      <c r="AB159" s="949"/>
      <c r="AC159" s="983"/>
      <c r="AD159" s="983"/>
      <c r="AE159" s="1090"/>
      <c r="AF159" s="983"/>
      <c r="AG159" s="949"/>
      <c r="AH159" s="983"/>
      <c r="AI159" s="983"/>
      <c r="AJ159" s="983"/>
      <c r="AK159" s="983"/>
      <c r="AL159" s="949"/>
      <c r="AM159" s="983"/>
      <c r="AN159" s="983"/>
      <c r="AO159" s="1042"/>
      <c r="AP159" s="983"/>
      <c r="AQ159" s="949"/>
      <c r="AR159" s="983"/>
      <c r="AS159" s="983"/>
      <c r="AT159" s="983"/>
      <c r="AU159" s="983"/>
      <c r="AV159" s="949"/>
      <c r="AW159" s="983"/>
      <c r="AX159" s="983"/>
      <c r="AY159" s="1042"/>
      <c r="AZ159" s="983"/>
    </row>
    <row r="160" spans="1:52" ht="12.75" customHeight="1">
      <c r="A160" s="1035"/>
      <c r="B160" s="1035"/>
      <c r="C160" s="949"/>
      <c r="D160" s="1095"/>
      <c r="E160" s="949"/>
      <c r="F160" s="967"/>
      <c r="G160" s="1152"/>
      <c r="H160" s="1100" t="s">
        <v>1154</v>
      </c>
      <c r="I160" s="969" t="s">
        <v>1209</v>
      </c>
      <c r="J160" s="969" t="s">
        <v>1477</v>
      </c>
      <c r="K160" s="953"/>
      <c r="L160" s="983"/>
      <c r="M160" s="983"/>
      <c r="N160" s="983"/>
      <c r="O160" s="983"/>
      <c r="P160" s="983"/>
      <c r="Q160" s="949"/>
      <c r="R160" s="983"/>
      <c r="S160" s="983"/>
      <c r="T160" s="983"/>
      <c r="U160" s="983"/>
      <c r="V160" s="949"/>
      <c r="W160" s="949"/>
      <c r="X160" s="949"/>
      <c r="Y160" s="949"/>
      <c r="Z160" s="949"/>
      <c r="AA160" s="949"/>
      <c r="AB160" s="949"/>
      <c r="AC160" s="983"/>
      <c r="AD160" s="983"/>
      <c r="AE160" s="1090"/>
      <c r="AF160" s="983"/>
      <c r="AG160" s="949"/>
      <c r="AH160" s="983"/>
      <c r="AI160" s="983"/>
      <c r="AJ160" s="983"/>
      <c r="AK160" s="983"/>
      <c r="AL160" s="949"/>
      <c r="AM160" s="983"/>
      <c r="AN160" s="983"/>
      <c r="AO160" s="1042"/>
      <c r="AP160" s="983"/>
      <c r="AQ160" s="949"/>
      <c r="AR160" s="983"/>
      <c r="AS160" s="983"/>
      <c r="AT160" s="983"/>
      <c r="AU160" s="983"/>
      <c r="AV160" s="949"/>
      <c r="AW160" s="983"/>
      <c r="AX160" s="983"/>
      <c r="AY160" s="1042"/>
      <c r="AZ160" s="983"/>
    </row>
    <row r="161" spans="1:52" ht="12.75" customHeight="1">
      <c r="A161" s="1035"/>
      <c r="B161" s="1035"/>
      <c r="C161" s="949"/>
      <c r="D161" s="1095"/>
      <c r="E161" s="949"/>
      <c r="F161" s="976"/>
      <c r="G161" s="970" t="s">
        <v>496</v>
      </c>
      <c r="H161" s="971" t="s">
        <v>497</v>
      </c>
      <c r="I161" s="978" t="s">
        <v>1209</v>
      </c>
      <c r="J161" s="978" t="s">
        <v>1477</v>
      </c>
      <c r="K161" s="953"/>
      <c r="L161" s="983"/>
      <c r="M161" s="983"/>
      <c r="N161" s="983"/>
      <c r="O161" s="983"/>
      <c r="P161" s="983"/>
      <c r="Q161" s="949"/>
      <c r="R161" s="983"/>
      <c r="S161" s="983"/>
      <c r="T161" s="983"/>
      <c r="U161" s="983"/>
      <c r="V161" s="949"/>
      <c r="W161" s="949"/>
      <c r="X161" s="949"/>
      <c r="Y161" s="949"/>
      <c r="Z161" s="949"/>
      <c r="AA161" s="949"/>
      <c r="AB161" s="949"/>
      <c r="AC161" s="983"/>
      <c r="AD161" s="983"/>
      <c r="AE161" s="1090"/>
      <c r="AF161" s="983"/>
      <c r="AG161" s="949"/>
      <c r="AH161" s="983"/>
      <c r="AI161" s="983"/>
      <c r="AJ161" s="983"/>
      <c r="AK161" s="983"/>
      <c r="AL161" s="949"/>
      <c r="AM161" s="983"/>
      <c r="AN161" s="983"/>
      <c r="AO161" s="1042"/>
      <c r="AP161" s="983"/>
      <c r="AQ161" s="949"/>
      <c r="AR161" s="983"/>
      <c r="AS161" s="983"/>
      <c r="AT161" s="983"/>
      <c r="AU161" s="983"/>
      <c r="AV161" s="949"/>
      <c r="AW161" s="983"/>
      <c r="AX161" s="983"/>
      <c r="AY161" s="1042"/>
      <c r="AZ161" s="983"/>
    </row>
    <row r="162" spans="1:52" ht="12.75" customHeight="1">
      <c r="A162" s="1035"/>
      <c r="B162" s="1035"/>
      <c r="C162" s="949"/>
      <c r="D162" s="1095"/>
      <c r="E162" s="949"/>
      <c r="F162" s="1101" t="s">
        <v>1654</v>
      </c>
      <c r="G162" s="944"/>
      <c r="H162" s="944"/>
      <c r="I162" s="944"/>
      <c r="J162" s="944"/>
      <c r="K162" s="953"/>
      <c r="L162" s="983"/>
      <c r="M162" s="983"/>
      <c r="N162" s="983"/>
      <c r="O162" s="983"/>
      <c r="P162" s="983"/>
      <c r="Q162" s="949"/>
      <c r="R162" s="983"/>
      <c r="S162" s="983"/>
      <c r="T162" s="983"/>
      <c r="U162" s="983"/>
      <c r="V162" s="949"/>
      <c r="W162" s="949"/>
      <c r="X162" s="949"/>
      <c r="Y162" s="949"/>
      <c r="Z162" s="949"/>
      <c r="AA162" s="949"/>
      <c r="AB162" s="949"/>
      <c r="AC162" s="983"/>
      <c r="AD162" s="983"/>
      <c r="AE162" s="1090"/>
      <c r="AF162" s="983"/>
      <c r="AG162" s="949"/>
      <c r="AH162" s="983"/>
      <c r="AI162" s="983"/>
      <c r="AJ162" s="983"/>
      <c r="AK162" s="983"/>
      <c r="AL162" s="949"/>
      <c r="AM162" s="983"/>
      <c r="AN162" s="983"/>
      <c r="AO162" s="1042"/>
      <c r="AP162" s="983"/>
      <c r="AQ162" s="949"/>
      <c r="AR162" s="983"/>
      <c r="AS162" s="983"/>
      <c r="AT162" s="983"/>
      <c r="AU162" s="983"/>
      <c r="AV162" s="949"/>
      <c r="AW162" s="983"/>
      <c r="AX162" s="983"/>
      <c r="AY162" s="1042"/>
      <c r="AZ162" s="983"/>
    </row>
    <row r="163" spans="1:52" ht="12.75" customHeight="1">
      <c r="A163" s="1035"/>
      <c r="B163" s="1035"/>
      <c r="C163" s="949"/>
      <c r="D163" s="1095"/>
      <c r="E163" s="949"/>
      <c r="F163" s="950"/>
      <c r="G163" s="954" t="s">
        <v>1655</v>
      </c>
      <c r="H163" s="951" t="s">
        <v>1656</v>
      </c>
      <c r="I163" s="952">
        <v>2</v>
      </c>
      <c r="J163" s="952" t="s">
        <v>1375</v>
      </c>
      <c r="K163" s="953"/>
      <c r="L163" s="983"/>
      <c r="M163" s="983"/>
      <c r="N163" s="983"/>
      <c r="O163" s="983"/>
      <c r="P163" s="983"/>
      <c r="Q163" s="949"/>
      <c r="R163" s="983"/>
      <c r="S163" s="983"/>
      <c r="T163" s="983"/>
      <c r="U163" s="983"/>
      <c r="V163" s="949"/>
      <c r="W163" s="949"/>
      <c r="X163" s="949"/>
      <c r="Y163" s="949"/>
      <c r="Z163" s="949"/>
      <c r="AA163" s="949"/>
      <c r="AB163" s="949"/>
      <c r="AC163" s="983"/>
      <c r="AD163" s="983"/>
      <c r="AE163" s="1090"/>
      <c r="AF163" s="983"/>
      <c r="AG163" s="949"/>
      <c r="AH163" s="983"/>
      <c r="AI163" s="983"/>
      <c r="AJ163" s="983"/>
      <c r="AK163" s="983"/>
      <c r="AL163" s="949"/>
      <c r="AM163" s="983"/>
      <c r="AN163" s="983"/>
      <c r="AO163" s="1042"/>
      <c r="AP163" s="983"/>
      <c r="AQ163" s="949"/>
      <c r="AR163" s="983"/>
      <c r="AS163" s="983"/>
      <c r="AT163" s="983"/>
      <c r="AU163" s="983"/>
      <c r="AV163" s="949"/>
      <c r="AW163" s="983"/>
      <c r="AX163" s="983"/>
      <c r="AY163" s="1042"/>
      <c r="AZ163" s="983"/>
    </row>
    <row r="164" spans="1:52" ht="12.75" customHeight="1">
      <c r="A164" s="1035"/>
      <c r="B164" s="1035"/>
      <c r="C164" s="949"/>
      <c r="D164" s="1095"/>
      <c r="E164" s="949"/>
      <c r="F164" s="967"/>
      <c r="G164" s="1055"/>
      <c r="H164" s="968" t="s">
        <v>513</v>
      </c>
      <c r="I164" s="969">
        <v>2</v>
      </c>
      <c r="J164" s="969" t="s">
        <v>1375</v>
      </c>
      <c r="K164" s="953"/>
      <c r="L164" s="983"/>
      <c r="M164" s="983"/>
      <c r="N164" s="983"/>
      <c r="O164" s="983"/>
      <c r="P164" s="983"/>
      <c r="Q164" s="949"/>
      <c r="R164" s="983"/>
      <c r="S164" s="983"/>
      <c r="T164" s="983"/>
      <c r="U164" s="983"/>
      <c r="V164" s="949"/>
      <c r="W164" s="949"/>
      <c r="X164" s="949"/>
      <c r="Y164" s="949"/>
      <c r="Z164" s="949"/>
      <c r="AA164" s="949"/>
      <c r="AB164" s="949"/>
      <c r="AC164" s="983"/>
      <c r="AD164" s="983"/>
      <c r="AE164" s="1090"/>
      <c r="AF164" s="983"/>
      <c r="AG164" s="949"/>
      <c r="AH164" s="983"/>
      <c r="AI164" s="983"/>
      <c r="AJ164" s="983"/>
      <c r="AK164" s="983"/>
      <c r="AL164" s="949"/>
      <c r="AM164" s="983"/>
      <c r="AN164" s="983"/>
      <c r="AO164" s="1042"/>
      <c r="AP164" s="983"/>
      <c r="AQ164" s="949"/>
      <c r="AR164" s="983"/>
      <c r="AS164" s="983"/>
      <c r="AT164" s="983"/>
      <c r="AU164" s="983"/>
      <c r="AV164" s="949"/>
      <c r="AW164" s="983"/>
      <c r="AX164" s="983"/>
      <c r="AY164" s="1042"/>
      <c r="AZ164" s="983"/>
    </row>
    <row r="165" spans="1:52" ht="12.75" customHeight="1">
      <c r="A165" s="1035"/>
      <c r="B165" s="1035"/>
      <c r="C165" s="949"/>
      <c r="D165" s="1095"/>
      <c r="E165" s="949"/>
      <c r="F165" s="967"/>
      <c r="G165" s="1055"/>
      <c r="H165" s="968" t="s">
        <v>1143</v>
      </c>
      <c r="I165" s="969">
        <v>2</v>
      </c>
      <c r="J165" s="969" t="s">
        <v>1375</v>
      </c>
      <c r="K165" s="953"/>
      <c r="L165" s="983"/>
      <c r="M165" s="983"/>
      <c r="N165" s="983"/>
      <c r="O165" s="983"/>
      <c r="P165" s="983"/>
      <c r="Q165" s="949"/>
      <c r="R165" s="983"/>
      <c r="S165" s="983"/>
      <c r="T165" s="983"/>
      <c r="U165" s="983"/>
      <c r="V165" s="949"/>
      <c r="W165" s="949"/>
      <c r="X165" s="949"/>
      <c r="Y165" s="949"/>
      <c r="Z165" s="949"/>
      <c r="AA165" s="949"/>
      <c r="AB165" s="949"/>
      <c r="AC165" s="983"/>
      <c r="AD165" s="983"/>
      <c r="AE165" s="1090"/>
      <c r="AF165" s="983"/>
      <c r="AG165" s="949"/>
      <c r="AH165" s="983"/>
      <c r="AI165" s="983"/>
      <c r="AJ165" s="983"/>
      <c r="AK165" s="983"/>
      <c r="AL165" s="949"/>
      <c r="AM165" s="983"/>
      <c r="AN165" s="983"/>
      <c r="AO165" s="1042"/>
      <c r="AP165" s="983"/>
      <c r="AQ165" s="949"/>
      <c r="AR165" s="983"/>
      <c r="AS165" s="983"/>
      <c r="AT165" s="983"/>
      <c r="AU165" s="983"/>
      <c r="AV165" s="949"/>
      <c r="AW165" s="983"/>
      <c r="AX165" s="983"/>
      <c r="AY165" s="1042"/>
      <c r="AZ165" s="983"/>
    </row>
    <row r="166" spans="1:52" ht="12.75" customHeight="1">
      <c r="A166" s="1035"/>
      <c r="B166" s="1035"/>
      <c r="C166" s="949"/>
      <c r="D166" s="1095"/>
      <c r="E166" s="1016"/>
      <c r="F166" s="967"/>
      <c r="G166" s="1055" t="s">
        <v>1657</v>
      </c>
      <c r="H166" s="968" t="s">
        <v>1656</v>
      </c>
      <c r="I166" s="969">
        <v>2</v>
      </c>
      <c r="J166" s="969" t="s">
        <v>1375</v>
      </c>
      <c r="K166" s="953"/>
      <c r="L166" s="983"/>
      <c r="M166" s="983"/>
      <c r="N166" s="983"/>
      <c r="O166" s="983"/>
      <c r="P166" s="983"/>
      <c r="Q166" s="949"/>
      <c r="R166" s="983"/>
      <c r="S166" s="983"/>
      <c r="T166" s="983"/>
      <c r="U166" s="983"/>
      <c r="V166" s="949"/>
      <c r="W166" s="949"/>
      <c r="X166" s="949"/>
      <c r="Y166" s="949"/>
      <c r="Z166" s="949"/>
      <c r="AA166" s="949"/>
      <c r="AB166" s="949"/>
      <c r="AC166" s="983"/>
      <c r="AD166" s="983"/>
      <c r="AE166" s="1090"/>
      <c r="AF166" s="983"/>
      <c r="AG166" s="949"/>
      <c r="AH166" s="983"/>
      <c r="AI166" s="983"/>
      <c r="AJ166" s="983"/>
      <c r="AK166" s="983"/>
      <c r="AL166" s="949"/>
      <c r="AM166" s="983"/>
      <c r="AN166" s="983"/>
      <c r="AO166" s="1042"/>
      <c r="AP166" s="983"/>
      <c r="AQ166" s="949"/>
      <c r="AR166" s="983"/>
      <c r="AS166" s="983"/>
      <c r="AT166" s="983"/>
      <c r="AU166" s="983"/>
      <c r="AV166" s="949"/>
      <c r="AW166" s="983"/>
      <c r="AX166" s="983"/>
      <c r="AY166" s="1042"/>
      <c r="AZ166" s="983"/>
    </row>
    <row r="167" spans="1:52" ht="12.75" customHeight="1">
      <c r="A167" s="1035"/>
      <c r="B167" s="1035"/>
      <c r="C167" s="949"/>
      <c r="D167" s="1095"/>
      <c r="E167" s="949"/>
      <c r="F167" s="967"/>
      <c r="G167" s="1055" t="s">
        <v>1658</v>
      </c>
      <c r="H167" s="968" t="s">
        <v>1659</v>
      </c>
      <c r="I167" s="969">
        <v>2</v>
      </c>
      <c r="J167" s="969" t="s">
        <v>1375</v>
      </c>
      <c r="K167" s="953"/>
      <c r="L167" s="983"/>
      <c r="M167" s="983"/>
      <c r="N167" s="983"/>
      <c r="O167" s="983"/>
      <c r="P167" s="983"/>
      <c r="Q167" s="949"/>
      <c r="R167" s="983"/>
      <c r="S167" s="983"/>
      <c r="T167" s="983"/>
      <c r="U167" s="983"/>
      <c r="V167" s="949"/>
      <c r="W167" s="949"/>
      <c r="X167" s="949"/>
      <c r="Y167" s="949"/>
      <c r="Z167" s="949"/>
      <c r="AA167" s="949"/>
      <c r="AB167" s="949"/>
      <c r="AC167" s="983"/>
      <c r="AD167" s="983"/>
      <c r="AE167" s="1090"/>
      <c r="AF167" s="983"/>
      <c r="AG167" s="949"/>
      <c r="AH167" s="983"/>
      <c r="AI167" s="983"/>
      <c r="AJ167" s="983"/>
      <c r="AK167" s="983"/>
      <c r="AL167" s="949"/>
      <c r="AM167" s="983"/>
      <c r="AN167" s="983"/>
      <c r="AO167" s="1042"/>
      <c r="AP167" s="983"/>
      <c r="AQ167" s="949"/>
      <c r="AR167" s="983"/>
      <c r="AS167" s="983"/>
      <c r="AT167" s="983"/>
      <c r="AU167" s="983"/>
      <c r="AV167" s="949"/>
      <c r="AW167" s="983"/>
      <c r="AX167" s="983"/>
      <c r="AY167" s="1042"/>
      <c r="AZ167" s="983"/>
    </row>
    <row r="168" spans="1:52" ht="12.75" customHeight="1">
      <c r="A168" s="1035"/>
      <c r="B168" s="1035"/>
      <c r="C168" s="949"/>
      <c r="D168" s="1095"/>
      <c r="E168" s="949"/>
      <c r="F168" s="967"/>
      <c r="G168" s="1055"/>
      <c r="H168" s="968"/>
      <c r="I168" s="969">
        <v>2</v>
      </c>
      <c r="J168" s="969" t="s">
        <v>1375</v>
      </c>
      <c r="K168" s="953"/>
      <c r="L168" s="983"/>
      <c r="M168" s="983"/>
      <c r="N168" s="983"/>
      <c r="O168" s="983"/>
      <c r="P168" s="983"/>
      <c r="Q168" s="949"/>
      <c r="R168" s="983"/>
      <c r="S168" s="983"/>
      <c r="T168" s="983"/>
      <c r="U168" s="983"/>
      <c r="V168" s="949"/>
      <c r="W168" s="949"/>
      <c r="X168" s="949"/>
      <c r="Y168" s="949"/>
      <c r="Z168" s="949"/>
      <c r="AA168" s="949"/>
      <c r="AB168" s="949"/>
      <c r="AC168" s="983"/>
      <c r="AD168" s="983"/>
      <c r="AE168" s="1090"/>
      <c r="AF168" s="983"/>
      <c r="AG168" s="949"/>
      <c r="AH168" s="983"/>
      <c r="AI168" s="983"/>
      <c r="AJ168" s="983"/>
      <c r="AK168" s="983"/>
      <c r="AL168" s="949"/>
      <c r="AM168" s="983"/>
      <c r="AN168" s="983"/>
      <c r="AO168" s="1042"/>
      <c r="AP168" s="983"/>
      <c r="AQ168" s="949"/>
      <c r="AR168" s="983"/>
      <c r="AS168" s="983"/>
      <c r="AT168" s="983"/>
      <c r="AU168" s="983"/>
      <c r="AV168" s="949"/>
      <c r="AW168" s="983"/>
      <c r="AX168" s="983"/>
      <c r="AY168" s="1042"/>
      <c r="AZ168" s="983"/>
    </row>
    <row r="169" spans="1:52" ht="12.75" customHeight="1">
      <c r="A169" s="1035"/>
      <c r="B169" s="1035"/>
      <c r="C169" s="949"/>
      <c r="D169" s="1095"/>
      <c r="E169" s="949"/>
      <c r="F169" s="967"/>
      <c r="G169" s="1055"/>
      <c r="H169" s="968"/>
      <c r="I169" s="969">
        <v>2</v>
      </c>
      <c r="J169" s="969" t="s">
        <v>1375</v>
      </c>
      <c r="K169" s="953"/>
      <c r="L169" s="983"/>
      <c r="M169" s="983"/>
      <c r="N169" s="983"/>
      <c r="O169" s="983"/>
      <c r="P169" s="983"/>
      <c r="Q169" s="949"/>
      <c r="R169" s="983"/>
      <c r="S169" s="983"/>
      <c r="T169" s="983"/>
      <c r="U169" s="983"/>
      <c r="V169" s="949"/>
      <c r="W169" s="949"/>
      <c r="X169" s="949"/>
      <c r="Y169" s="949"/>
      <c r="Z169" s="949"/>
      <c r="AA169" s="949"/>
      <c r="AB169" s="949"/>
      <c r="AC169" s="983"/>
      <c r="AD169" s="983"/>
      <c r="AE169" s="1090"/>
      <c r="AF169" s="983"/>
      <c r="AG169" s="949"/>
      <c r="AH169" s="983"/>
      <c r="AI169" s="983"/>
      <c r="AJ169" s="983"/>
      <c r="AK169" s="983"/>
      <c r="AL169" s="949"/>
      <c r="AM169" s="983"/>
      <c r="AN169" s="983"/>
      <c r="AO169" s="1042"/>
      <c r="AP169" s="983"/>
      <c r="AQ169" s="949"/>
      <c r="AR169" s="983"/>
      <c r="AS169" s="983"/>
      <c r="AT169" s="983"/>
      <c r="AU169" s="983"/>
      <c r="AV169" s="949"/>
      <c r="AW169" s="983"/>
      <c r="AX169" s="983"/>
      <c r="AY169" s="1042"/>
      <c r="AZ169" s="983"/>
    </row>
    <row r="170" spans="1:52" ht="12.75" customHeight="1">
      <c r="A170" s="1035"/>
      <c r="B170" s="1035"/>
      <c r="C170" s="949"/>
      <c r="D170" s="1095"/>
      <c r="E170" s="949"/>
      <c r="F170" s="967"/>
      <c r="G170" s="1055"/>
      <c r="H170" s="968"/>
      <c r="I170" s="969">
        <v>2</v>
      </c>
      <c r="J170" s="969" t="s">
        <v>1375</v>
      </c>
      <c r="K170" s="953"/>
      <c r="L170" s="983"/>
      <c r="M170" s="983"/>
      <c r="N170" s="983"/>
      <c r="O170" s="983"/>
      <c r="P170" s="983"/>
      <c r="Q170" s="949"/>
      <c r="R170" s="983"/>
      <c r="S170" s="983"/>
      <c r="T170" s="983"/>
      <c r="U170" s="983"/>
      <c r="V170" s="949"/>
      <c r="W170" s="949"/>
      <c r="X170" s="949"/>
      <c r="Y170" s="949"/>
      <c r="Z170" s="949"/>
      <c r="AA170" s="949"/>
      <c r="AB170" s="949"/>
      <c r="AC170" s="983"/>
      <c r="AD170" s="983"/>
      <c r="AE170" s="1090"/>
      <c r="AF170" s="983"/>
      <c r="AG170" s="949"/>
      <c r="AH170" s="983"/>
      <c r="AI170" s="983"/>
      <c r="AJ170" s="983"/>
      <c r="AK170" s="983"/>
      <c r="AL170" s="949"/>
      <c r="AM170" s="983"/>
      <c r="AN170" s="983"/>
      <c r="AO170" s="1042"/>
      <c r="AP170" s="983"/>
      <c r="AQ170" s="949"/>
      <c r="AR170" s="983"/>
      <c r="AS170" s="983"/>
      <c r="AT170" s="983"/>
      <c r="AU170" s="983"/>
      <c r="AV170" s="949"/>
      <c r="AW170" s="983"/>
      <c r="AX170" s="983"/>
      <c r="AY170" s="1042"/>
      <c r="AZ170" s="983"/>
    </row>
    <row r="171" spans="1:52" ht="12.75" customHeight="1">
      <c r="A171" s="1035"/>
      <c r="B171" s="1035"/>
      <c r="C171" s="949"/>
      <c r="D171" s="1095"/>
      <c r="E171" s="949"/>
      <c r="F171" s="967"/>
      <c r="G171" s="1055"/>
      <c r="H171" s="968"/>
      <c r="I171" s="969">
        <v>2</v>
      </c>
      <c r="J171" s="969" t="s">
        <v>1375</v>
      </c>
      <c r="K171" s="953"/>
      <c r="L171" s="983"/>
      <c r="M171" s="983"/>
      <c r="N171" s="983"/>
      <c r="O171" s="983"/>
      <c r="P171" s="983"/>
      <c r="Q171" s="949"/>
      <c r="R171" s="983"/>
      <c r="S171" s="983"/>
      <c r="T171" s="983"/>
      <c r="U171" s="983"/>
      <c r="V171" s="949"/>
      <c r="W171" s="949"/>
      <c r="X171" s="949"/>
      <c r="Y171" s="949"/>
      <c r="Z171" s="949"/>
      <c r="AA171" s="949"/>
      <c r="AB171" s="949"/>
      <c r="AC171" s="983"/>
      <c r="AD171" s="983"/>
      <c r="AE171" s="1090"/>
      <c r="AF171" s="983"/>
      <c r="AG171" s="949"/>
      <c r="AH171" s="983"/>
      <c r="AI171" s="983"/>
      <c r="AJ171" s="983"/>
      <c r="AK171" s="983"/>
      <c r="AL171" s="949"/>
      <c r="AM171" s="983"/>
      <c r="AN171" s="983"/>
      <c r="AO171" s="1042"/>
      <c r="AP171" s="983"/>
      <c r="AQ171" s="949"/>
      <c r="AR171" s="983"/>
      <c r="AS171" s="983"/>
      <c r="AT171" s="983"/>
      <c r="AU171" s="983"/>
      <c r="AV171" s="949"/>
      <c r="AW171" s="983"/>
      <c r="AX171" s="983"/>
      <c r="AY171" s="1042"/>
      <c r="AZ171" s="983"/>
    </row>
    <row r="172" spans="1:52" ht="12.75" customHeight="1">
      <c r="A172" s="1035"/>
      <c r="B172" s="1035"/>
      <c r="C172" s="949"/>
      <c r="D172" s="1095"/>
      <c r="E172" s="949"/>
      <c r="F172" s="967"/>
      <c r="G172" s="1055"/>
      <c r="H172" s="968" t="s">
        <v>1660</v>
      </c>
      <c r="I172" s="969">
        <v>2</v>
      </c>
      <c r="J172" s="969" t="s">
        <v>1375</v>
      </c>
      <c r="K172" s="953"/>
      <c r="L172" s="983"/>
      <c r="M172" s="983"/>
      <c r="N172" s="983"/>
      <c r="O172" s="983"/>
      <c r="P172" s="983"/>
      <c r="Q172" s="949"/>
      <c r="R172" s="983"/>
      <c r="S172" s="983"/>
      <c r="T172" s="983"/>
      <c r="U172" s="983"/>
      <c r="V172" s="949"/>
      <c r="W172" s="949"/>
      <c r="X172" s="949"/>
      <c r="Y172" s="949"/>
      <c r="Z172" s="949"/>
      <c r="AA172" s="949"/>
      <c r="AB172" s="949"/>
      <c r="AC172" s="983"/>
      <c r="AD172" s="983"/>
      <c r="AE172" s="1090"/>
      <c r="AF172" s="983"/>
      <c r="AG172" s="949"/>
      <c r="AH172" s="983"/>
      <c r="AI172" s="983"/>
      <c r="AJ172" s="983"/>
      <c r="AK172" s="983"/>
      <c r="AL172" s="949"/>
      <c r="AM172" s="983"/>
      <c r="AN172" s="983"/>
      <c r="AO172" s="1042"/>
      <c r="AP172" s="983"/>
      <c r="AQ172" s="949"/>
      <c r="AR172" s="983"/>
      <c r="AS172" s="983"/>
      <c r="AT172" s="983"/>
      <c r="AU172" s="983"/>
      <c r="AV172" s="949"/>
      <c r="AW172" s="983"/>
      <c r="AX172" s="983"/>
      <c r="AY172" s="1042"/>
      <c r="AZ172" s="983"/>
    </row>
    <row r="173" spans="1:52" ht="12.75" customHeight="1">
      <c r="A173" s="1035"/>
      <c r="B173" s="1035"/>
      <c r="C173" s="949"/>
      <c r="D173" s="1095"/>
      <c r="E173" s="949"/>
      <c r="F173" s="967"/>
      <c r="G173" s="1055"/>
      <c r="H173" s="968"/>
      <c r="I173" s="969">
        <v>2</v>
      </c>
      <c r="J173" s="969" t="s">
        <v>1375</v>
      </c>
      <c r="K173" s="953"/>
      <c r="L173" s="983"/>
      <c r="M173" s="983"/>
      <c r="N173" s="983"/>
      <c r="O173" s="983"/>
      <c r="P173" s="983"/>
      <c r="Q173" s="949"/>
      <c r="R173" s="983"/>
      <c r="S173" s="983"/>
      <c r="T173" s="983"/>
      <c r="U173" s="983"/>
      <c r="V173" s="949"/>
      <c r="W173" s="949"/>
      <c r="X173" s="949"/>
      <c r="Y173" s="949"/>
      <c r="Z173" s="949"/>
      <c r="AA173" s="949"/>
      <c r="AB173" s="949"/>
      <c r="AC173" s="983"/>
      <c r="AD173" s="983"/>
      <c r="AE173" s="1090"/>
      <c r="AF173" s="983"/>
      <c r="AG173" s="949"/>
      <c r="AH173" s="983"/>
      <c r="AI173" s="983"/>
      <c r="AJ173" s="983"/>
      <c r="AK173" s="983"/>
      <c r="AL173" s="949"/>
      <c r="AM173" s="983"/>
      <c r="AN173" s="983"/>
      <c r="AO173" s="1042"/>
      <c r="AP173" s="983"/>
      <c r="AQ173" s="949"/>
      <c r="AR173" s="983"/>
      <c r="AS173" s="983"/>
      <c r="AT173" s="983"/>
      <c r="AU173" s="983"/>
      <c r="AV173" s="949"/>
      <c r="AW173" s="983"/>
      <c r="AX173" s="983"/>
      <c r="AY173" s="1042"/>
      <c r="AZ173" s="983"/>
    </row>
    <row r="174" spans="1:52" ht="12.75" customHeight="1">
      <c r="A174" s="1035"/>
      <c r="B174" s="1035"/>
      <c r="C174" s="949"/>
      <c r="D174" s="1095"/>
      <c r="E174" s="949"/>
      <c r="F174" s="967"/>
      <c r="G174" s="1055" t="s">
        <v>1661</v>
      </c>
      <c r="H174" s="968" t="s">
        <v>587</v>
      </c>
      <c r="I174" s="969">
        <v>2</v>
      </c>
      <c r="J174" s="969" t="s">
        <v>1375</v>
      </c>
      <c r="K174" s="953"/>
      <c r="L174" s="983"/>
      <c r="M174" s="983"/>
      <c r="N174" s="983"/>
      <c r="O174" s="983"/>
      <c r="P174" s="983"/>
      <c r="Q174" s="949"/>
      <c r="R174" s="983"/>
      <c r="S174" s="983"/>
      <c r="T174" s="983"/>
      <c r="U174" s="983"/>
      <c r="V174" s="949"/>
      <c r="W174" s="949"/>
      <c r="X174" s="949"/>
      <c r="Y174" s="949"/>
      <c r="Z174" s="949"/>
      <c r="AA174" s="949"/>
      <c r="AB174" s="949"/>
      <c r="AC174" s="983"/>
      <c r="AD174" s="983"/>
      <c r="AE174" s="1090"/>
      <c r="AF174" s="983"/>
      <c r="AG174" s="949"/>
      <c r="AH174" s="983"/>
      <c r="AI174" s="983"/>
      <c r="AJ174" s="983"/>
      <c r="AK174" s="983"/>
      <c r="AL174" s="949"/>
      <c r="AM174" s="983"/>
      <c r="AN174" s="983"/>
      <c r="AO174" s="1042"/>
      <c r="AP174" s="983"/>
      <c r="AQ174" s="949"/>
      <c r="AR174" s="983"/>
      <c r="AS174" s="983"/>
      <c r="AT174" s="983"/>
      <c r="AU174" s="983"/>
      <c r="AV174" s="949"/>
      <c r="AW174" s="983"/>
      <c r="AX174" s="983"/>
      <c r="AY174" s="1042"/>
      <c r="AZ174" s="983"/>
    </row>
    <row r="175" spans="1:52" ht="12.75" customHeight="1">
      <c r="A175" s="1035"/>
      <c r="B175" s="1035"/>
      <c r="C175" s="949"/>
      <c r="D175" s="1095"/>
      <c r="E175" s="949"/>
      <c r="F175" s="967"/>
      <c r="G175" s="1055"/>
      <c r="H175" s="968" t="s">
        <v>1662</v>
      </c>
      <c r="I175" s="969">
        <v>2</v>
      </c>
      <c r="J175" s="969" t="s">
        <v>1375</v>
      </c>
      <c r="K175" s="953"/>
      <c r="L175" s="1102"/>
      <c r="M175" s="1102"/>
      <c r="N175" s="1102"/>
      <c r="O175" s="1102"/>
      <c r="P175" s="1102"/>
      <c r="Q175" s="949"/>
      <c r="R175" s="983"/>
      <c r="S175" s="983"/>
      <c r="T175" s="983"/>
      <c r="U175" s="983"/>
      <c r="V175" s="949"/>
      <c r="W175" s="949"/>
      <c r="X175" s="949"/>
      <c r="Y175" s="949"/>
      <c r="Z175" s="949"/>
      <c r="AA175" s="949"/>
      <c r="AB175" s="949"/>
      <c r="AC175" s="983"/>
      <c r="AD175" s="983"/>
      <c r="AE175" s="1090"/>
      <c r="AF175" s="983"/>
      <c r="AG175" s="949"/>
      <c r="AH175" s="983"/>
      <c r="AI175" s="983"/>
      <c r="AJ175" s="983"/>
      <c r="AK175" s="983"/>
      <c r="AL175" s="949"/>
      <c r="AM175" s="983"/>
      <c r="AN175" s="983"/>
      <c r="AO175" s="1042"/>
      <c r="AP175" s="983"/>
      <c r="AQ175" s="949"/>
      <c r="AR175" s="983"/>
      <c r="AS175" s="983"/>
      <c r="AT175" s="983"/>
      <c r="AU175" s="983"/>
      <c r="AV175" s="949"/>
      <c r="AW175" s="983"/>
      <c r="AX175" s="983"/>
      <c r="AY175" s="1042"/>
      <c r="AZ175" s="983"/>
    </row>
    <row r="176" spans="1:52" ht="12.75" customHeight="1">
      <c r="A176" s="1035"/>
      <c r="B176" s="1035"/>
      <c r="C176" s="949"/>
      <c r="D176" s="1095"/>
      <c r="E176" s="949"/>
      <c r="F176" s="967"/>
      <c r="G176" s="1055"/>
      <c r="H176" s="968"/>
      <c r="I176" s="969">
        <v>2</v>
      </c>
      <c r="J176" s="969" t="s">
        <v>1375</v>
      </c>
      <c r="K176" s="953"/>
      <c r="L176" s="1102"/>
      <c r="M176" s="1102"/>
      <c r="N176" s="1102"/>
      <c r="O176" s="1102"/>
      <c r="P176" s="1102"/>
      <c r="Q176" s="949"/>
      <c r="R176" s="983"/>
      <c r="S176" s="983"/>
      <c r="T176" s="983"/>
      <c r="U176" s="983"/>
      <c r="V176" s="949"/>
      <c r="W176" s="949"/>
      <c r="X176" s="949"/>
      <c r="Y176" s="949"/>
      <c r="Z176" s="949"/>
      <c r="AA176" s="949"/>
      <c r="AB176" s="949"/>
      <c r="AC176" s="983"/>
      <c r="AD176" s="983"/>
      <c r="AE176" s="1090"/>
      <c r="AF176" s="983"/>
      <c r="AG176" s="949"/>
      <c r="AH176" s="983"/>
      <c r="AI176" s="983"/>
      <c r="AJ176" s="983"/>
      <c r="AK176" s="983"/>
      <c r="AL176" s="949"/>
      <c r="AM176" s="983"/>
      <c r="AN176" s="983"/>
      <c r="AO176" s="1042"/>
      <c r="AP176" s="983"/>
      <c r="AQ176" s="949"/>
      <c r="AR176" s="983"/>
      <c r="AS176" s="983"/>
      <c r="AT176" s="983"/>
      <c r="AU176" s="983"/>
      <c r="AV176" s="949"/>
      <c r="AW176" s="983"/>
      <c r="AX176" s="983"/>
      <c r="AY176" s="1042"/>
      <c r="AZ176" s="983"/>
    </row>
    <row r="177" spans="1:52" ht="12.75" customHeight="1">
      <c r="A177" s="1035"/>
      <c r="B177" s="1035"/>
      <c r="C177" s="949"/>
      <c r="D177" s="1095"/>
      <c r="E177" s="949"/>
      <c r="F177" s="967"/>
      <c r="G177" s="1055"/>
      <c r="H177" s="968"/>
      <c r="I177" s="969">
        <v>2</v>
      </c>
      <c r="J177" s="969" t="s">
        <v>1375</v>
      </c>
      <c r="K177" s="953"/>
      <c r="L177" s="1102"/>
      <c r="M177" s="1102"/>
      <c r="N177" s="1102"/>
      <c r="O177" s="1102"/>
      <c r="P177" s="1102"/>
      <c r="Q177" s="949"/>
      <c r="R177" s="983"/>
      <c r="S177" s="983"/>
      <c r="T177" s="983"/>
      <c r="U177" s="983"/>
      <c r="V177" s="949"/>
      <c r="W177" s="949"/>
      <c r="X177" s="949"/>
      <c r="Y177" s="949"/>
      <c r="Z177" s="949"/>
      <c r="AA177" s="949"/>
      <c r="AB177" s="949"/>
      <c r="AC177" s="983"/>
      <c r="AD177" s="983"/>
      <c r="AE177" s="1090"/>
      <c r="AF177" s="983"/>
      <c r="AG177" s="949"/>
      <c r="AH177" s="983"/>
      <c r="AI177" s="983"/>
      <c r="AJ177" s="983"/>
      <c r="AK177" s="983"/>
      <c r="AL177" s="949"/>
      <c r="AM177" s="983"/>
      <c r="AN177" s="983"/>
      <c r="AO177" s="1042"/>
      <c r="AP177" s="983"/>
      <c r="AQ177" s="949"/>
      <c r="AR177" s="983"/>
      <c r="AS177" s="983"/>
      <c r="AT177" s="983"/>
      <c r="AU177" s="983"/>
      <c r="AV177" s="949"/>
      <c r="AW177" s="983"/>
      <c r="AX177" s="983"/>
      <c r="AY177" s="1042"/>
      <c r="AZ177" s="983"/>
    </row>
    <row r="178" spans="1:52" ht="12.75" customHeight="1">
      <c r="A178" s="1035"/>
      <c r="B178" s="1035"/>
      <c r="C178" s="949"/>
      <c r="D178" s="1095"/>
      <c r="E178" s="949"/>
      <c r="F178" s="967"/>
      <c r="G178" s="1266" t="s">
        <v>1663</v>
      </c>
      <c r="H178" s="968"/>
      <c r="I178" s="969">
        <v>2</v>
      </c>
      <c r="J178" s="969" t="s">
        <v>1375</v>
      </c>
      <c r="K178" s="953"/>
      <c r="L178" s="1102"/>
      <c r="M178" s="1102"/>
      <c r="N178" s="1102"/>
      <c r="O178" s="1102"/>
      <c r="P178" s="1102"/>
      <c r="Q178" s="949"/>
      <c r="R178" s="983"/>
      <c r="S178" s="983"/>
      <c r="T178" s="983"/>
      <c r="U178" s="983"/>
      <c r="V178" s="949"/>
      <c r="W178" s="949"/>
      <c r="X178" s="949"/>
      <c r="Y178" s="949"/>
      <c r="Z178" s="949"/>
      <c r="AA178" s="949"/>
      <c r="AB178" s="949"/>
      <c r="AC178" s="983"/>
      <c r="AD178" s="983"/>
      <c r="AE178" s="1090"/>
      <c r="AF178" s="983"/>
      <c r="AG178" s="949"/>
      <c r="AH178" s="983"/>
      <c r="AI178" s="983"/>
      <c r="AJ178" s="983"/>
      <c r="AK178" s="983"/>
      <c r="AL178" s="949"/>
      <c r="AM178" s="983"/>
      <c r="AN178" s="983"/>
      <c r="AO178" s="1042"/>
      <c r="AP178" s="983"/>
      <c r="AQ178" s="949"/>
      <c r="AR178" s="983"/>
      <c r="AS178" s="983"/>
      <c r="AT178" s="983"/>
      <c r="AU178" s="983"/>
      <c r="AV178" s="949"/>
      <c r="AW178" s="983"/>
      <c r="AX178" s="983"/>
      <c r="AY178" s="1042"/>
      <c r="AZ178" s="983"/>
    </row>
    <row r="179" spans="1:52" ht="12.75" customHeight="1">
      <c r="A179" s="1035"/>
      <c r="B179" s="1035"/>
      <c r="C179" s="949"/>
      <c r="D179" s="1095"/>
      <c r="E179" s="949"/>
      <c r="F179" s="967"/>
      <c r="G179" s="1151"/>
      <c r="H179" s="968"/>
      <c r="I179" s="969">
        <v>2</v>
      </c>
      <c r="J179" s="969" t="s">
        <v>1375</v>
      </c>
      <c r="K179" s="953"/>
      <c r="L179" s="1102"/>
      <c r="M179" s="1102"/>
      <c r="N179" s="1102"/>
      <c r="O179" s="1102"/>
      <c r="P179" s="1102"/>
      <c r="Q179" s="949"/>
      <c r="R179" s="983"/>
      <c r="S179" s="983"/>
      <c r="T179" s="983"/>
      <c r="U179" s="983"/>
      <c r="V179" s="949"/>
      <c r="W179" s="949"/>
      <c r="X179" s="949"/>
      <c r="Y179" s="949"/>
      <c r="Z179" s="949"/>
      <c r="AA179" s="949"/>
      <c r="AB179" s="949"/>
      <c r="AC179" s="983"/>
      <c r="AD179" s="983"/>
      <c r="AE179" s="1090"/>
      <c r="AF179" s="983"/>
      <c r="AG179" s="949"/>
      <c r="AH179" s="983"/>
      <c r="AI179" s="983"/>
      <c r="AJ179" s="983"/>
      <c r="AK179" s="983"/>
      <c r="AL179" s="949"/>
      <c r="AM179" s="983"/>
      <c r="AN179" s="983"/>
      <c r="AO179" s="1042"/>
      <c r="AP179" s="983"/>
      <c r="AQ179" s="949"/>
      <c r="AR179" s="983"/>
      <c r="AS179" s="983"/>
      <c r="AT179" s="983"/>
      <c r="AU179" s="983"/>
      <c r="AV179" s="949"/>
      <c r="AW179" s="983"/>
      <c r="AX179" s="983"/>
      <c r="AY179" s="1042"/>
      <c r="AZ179" s="983"/>
    </row>
    <row r="180" spans="1:52" ht="12.75" customHeight="1">
      <c r="A180" s="1035"/>
      <c r="B180" s="1035"/>
      <c r="C180" s="949"/>
      <c r="D180" s="1095"/>
      <c r="E180" s="949"/>
      <c r="F180" s="967"/>
      <c r="G180" s="1151"/>
      <c r="H180" s="968"/>
      <c r="I180" s="969">
        <v>2</v>
      </c>
      <c r="J180" s="969" t="s">
        <v>1375</v>
      </c>
      <c r="K180" s="953"/>
      <c r="L180" s="1102"/>
      <c r="M180" s="1102"/>
      <c r="N180" s="1102"/>
      <c r="O180" s="1102"/>
      <c r="P180" s="1102"/>
      <c r="Q180" s="949"/>
      <c r="R180" s="983"/>
      <c r="S180" s="983"/>
      <c r="T180" s="983"/>
      <c r="U180" s="983"/>
      <c r="V180" s="949"/>
      <c r="W180" s="949"/>
      <c r="X180" s="949"/>
      <c r="Y180" s="949"/>
      <c r="Z180" s="949"/>
      <c r="AA180" s="949"/>
      <c r="AB180" s="949"/>
      <c r="AC180" s="983"/>
      <c r="AD180" s="983"/>
      <c r="AE180" s="1090"/>
      <c r="AF180" s="983"/>
      <c r="AG180" s="949"/>
      <c r="AH180" s="983"/>
      <c r="AI180" s="983"/>
      <c r="AJ180" s="983"/>
      <c r="AK180" s="983"/>
      <c r="AL180" s="949"/>
      <c r="AM180" s="983"/>
      <c r="AN180" s="983"/>
      <c r="AO180" s="1042"/>
      <c r="AP180" s="983"/>
      <c r="AQ180" s="949"/>
      <c r="AR180" s="983"/>
      <c r="AS180" s="983"/>
      <c r="AT180" s="983"/>
      <c r="AU180" s="983"/>
      <c r="AV180" s="949"/>
      <c r="AW180" s="983"/>
      <c r="AX180" s="983"/>
      <c r="AY180" s="1042"/>
      <c r="AZ180" s="983"/>
    </row>
    <row r="181" spans="1:52" ht="12.75" customHeight="1">
      <c r="A181" s="1035"/>
      <c r="B181" s="1035"/>
      <c r="C181" s="949"/>
      <c r="D181" s="1095"/>
      <c r="E181" s="949"/>
      <c r="F181" s="967"/>
      <c r="G181" s="1151"/>
      <c r="H181" s="968"/>
      <c r="I181" s="969">
        <v>2</v>
      </c>
      <c r="J181" s="969" t="s">
        <v>1375</v>
      </c>
      <c r="K181" s="953"/>
      <c r="L181" s="1102"/>
      <c r="M181" s="1102"/>
      <c r="N181" s="1102"/>
      <c r="O181" s="1102"/>
      <c r="P181" s="1102"/>
      <c r="Q181" s="949"/>
      <c r="R181" s="983"/>
      <c r="S181" s="983"/>
      <c r="T181" s="983"/>
      <c r="U181" s="983"/>
      <c r="V181" s="949"/>
      <c r="W181" s="949"/>
      <c r="X181" s="949"/>
      <c r="Y181" s="949"/>
      <c r="Z181" s="949"/>
      <c r="AA181" s="949"/>
      <c r="AB181" s="949"/>
      <c r="AC181" s="1102"/>
      <c r="AD181" s="1102"/>
      <c r="AE181" s="1090"/>
      <c r="AF181" s="983"/>
      <c r="AG181" s="949"/>
      <c r="AH181" s="983"/>
      <c r="AI181" s="983"/>
      <c r="AJ181" s="983"/>
      <c r="AK181" s="983"/>
      <c r="AL181" s="949"/>
      <c r="AM181" s="983"/>
      <c r="AN181" s="983"/>
      <c r="AO181" s="1042"/>
      <c r="AP181" s="983"/>
      <c r="AQ181" s="949"/>
      <c r="AR181" s="983"/>
      <c r="AS181" s="983"/>
      <c r="AT181" s="983"/>
      <c r="AU181" s="983"/>
      <c r="AV181" s="949"/>
      <c r="AW181" s="983"/>
      <c r="AX181" s="983"/>
      <c r="AY181" s="1042"/>
      <c r="AZ181" s="983"/>
    </row>
    <row r="182" spans="1:52" ht="12.75" customHeight="1">
      <c r="A182" s="1035"/>
      <c r="B182" s="1035"/>
      <c r="C182" s="949"/>
      <c r="D182" s="1095"/>
      <c r="E182" s="949"/>
      <c r="F182" s="967"/>
      <c r="G182" s="1151"/>
      <c r="H182" s="968"/>
      <c r="I182" s="969">
        <v>2</v>
      </c>
      <c r="J182" s="969" t="s">
        <v>1375</v>
      </c>
      <c r="K182" s="953"/>
      <c r="L182" s="1102"/>
      <c r="M182" s="1102"/>
      <c r="N182" s="1102"/>
      <c r="O182" s="1102"/>
      <c r="P182" s="1102"/>
      <c r="Q182" s="949"/>
      <c r="R182" s="983"/>
      <c r="S182" s="983"/>
      <c r="T182" s="983"/>
      <c r="U182" s="983"/>
      <c r="V182" s="949"/>
      <c r="W182" s="949"/>
      <c r="X182" s="949"/>
      <c r="Y182" s="949"/>
      <c r="Z182" s="949"/>
      <c r="AA182" s="949"/>
      <c r="AB182" s="949"/>
      <c r="AC182" s="1102"/>
      <c r="AD182" s="1102"/>
      <c r="AE182" s="1090"/>
      <c r="AF182" s="983"/>
      <c r="AG182" s="949"/>
      <c r="AH182" s="983"/>
      <c r="AI182" s="983"/>
      <c r="AJ182" s="983"/>
      <c r="AK182" s="983"/>
      <c r="AL182" s="949"/>
      <c r="AM182" s="983"/>
      <c r="AN182" s="983"/>
      <c r="AO182" s="1042"/>
      <c r="AP182" s="983"/>
      <c r="AQ182" s="949"/>
      <c r="AR182" s="983"/>
      <c r="AS182" s="983"/>
      <c r="AT182" s="983"/>
      <c r="AU182" s="983"/>
      <c r="AV182" s="949"/>
      <c r="AW182" s="983"/>
      <c r="AX182" s="983"/>
      <c r="AY182" s="1042"/>
      <c r="AZ182" s="983"/>
    </row>
    <row r="183" spans="1:52" ht="12.75" customHeight="1">
      <c r="A183" s="1035"/>
      <c r="B183" s="1035"/>
      <c r="C183" s="949"/>
      <c r="D183" s="1095"/>
      <c r="E183" s="949"/>
      <c r="F183" s="967"/>
      <c r="G183" s="1152"/>
      <c r="H183" s="968"/>
      <c r="I183" s="969">
        <v>2</v>
      </c>
      <c r="J183" s="969" t="s">
        <v>1375</v>
      </c>
      <c r="K183" s="953"/>
      <c r="L183" s="1102"/>
      <c r="M183" s="1102"/>
      <c r="N183" s="1102"/>
      <c r="O183" s="1102"/>
      <c r="P183" s="1102"/>
      <c r="Q183" s="949"/>
      <c r="R183" s="983"/>
      <c r="S183" s="983"/>
      <c r="T183" s="983"/>
      <c r="U183" s="983"/>
      <c r="V183" s="949"/>
      <c r="W183" s="949"/>
      <c r="X183" s="949"/>
      <c r="Y183" s="949"/>
      <c r="Z183" s="949"/>
      <c r="AA183" s="949"/>
      <c r="AB183" s="949"/>
      <c r="AC183" s="1102"/>
      <c r="AD183" s="1102"/>
      <c r="AE183" s="1090"/>
      <c r="AF183" s="983"/>
      <c r="AG183" s="949"/>
      <c r="AH183" s="983"/>
      <c r="AI183" s="983"/>
      <c r="AJ183" s="983"/>
      <c r="AK183" s="983"/>
      <c r="AL183" s="949"/>
      <c r="AM183" s="983"/>
      <c r="AN183" s="983"/>
      <c r="AO183" s="1042"/>
      <c r="AP183" s="983"/>
      <c r="AQ183" s="949"/>
      <c r="AR183" s="983"/>
      <c r="AS183" s="983"/>
      <c r="AT183" s="983"/>
      <c r="AU183" s="983"/>
      <c r="AV183" s="949"/>
      <c r="AW183" s="983"/>
      <c r="AX183" s="983"/>
      <c r="AY183" s="1042"/>
      <c r="AZ183" s="983"/>
    </row>
    <row r="184" spans="1:52" ht="12.75" customHeight="1">
      <c r="A184" s="1035"/>
      <c r="B184" s="1035"/>
      <c r="C184" s="949"/>
      <c r="D184" s="1095"/>
      <c r="E184" s="949"/>
      <c r="F184" s="976"/>
      <c r="G184" s="970"/>
      <c r="H184" s="971"/>
      <c r="I184" s="995"/>
      <c r="J184" s="995"/>
      <c r="K184" s="953"/>
      <c r="L184" s="1102"/>
      <c r="M184" s="1102"/>
      <c r="N184" s="1102"/>
      <c r="O184" s="1102"/>
      <c r="P184" s="1102"/>
      <c r="Q184" s="949"/>
      <c r="R184" s="983"/>
      <c r="S184" s="983"/>
      <c r="T184" s="983"/>
      <c r="U184" s="983"/>
      <c r="V184" s="949"/>
      <c r="W184" s="949"/>
      <c r="X184" s="949"/>
      <c r="Y184" s="949"/>
      <c r="Z184" s="949"/>
      <c r="AA184" s="949"/>
      <c r="AB184" s="949"/>
      <c r="AC184" s="1102"/>
      <c r="AD184" s="1102"/>
      <c r="AE184" s="1090"/>
      <c r="AF184" s="983"/>
      <c r="AG184" s="949"/>
      <c r="AH184" s="983"/>
      <c r="AI184" s="983"/>
      <c r="AJ184" s="983"/>
      <c r="AK184" s="983"/>
      <c r="AL184" s="949"/>
      <c r="AM184" s="983"/>
      <c r="AN184" s="983"/>
      <c r="AO184" s="1042"/>
      <c r="AP184" s="983"/>
      <c r="AQ184" s="949"/>
      <c r="AR184" s="983"/>
      <c r="AS184" s="983"/>
      <c r="AT184" s="983"/>
      <c r="AU184" s="983"/>
      <c r="AV184" s="949"/>
      <c r="AW184" s="983"/>
      <c r="AX184" s="983"/>
      <c r="AY184" s="1042"/>
      <c r="AZ184" s="983"/>
    </row>
    <row r="185" spans="1:52" ht="12.75" customHeight="1">
      <c r="A185" s="1103"/>
      <c r="B185" s="1103"/>
      <c r="C185" s="1104"/>
      <c r="D185" s="1105"/>
      <c r="E185" s="949"/>
      <c r="F185" s="1102"/>
      <c r="G185" s="1102"/>
      <c r="H185" s="1102"/>
      <c r="I185" s="1106"/>
      <c r="J185" s="1106"/>
      <c r="K185" s="953"/>
      <c r="L185" s="1102"/>
      <c r="M185" s="1102"/>
      <c r="N185" s="1102"/>
      <c r="O185" s="1102"/>
      <c r="P185" s="1102"/>
      <c r="Q185" s="949"/>
      <c r="R185" s="983"/>
      <c r="S185" s="983"/>
      <c r="T185" s="983"/>
      <c r="U185" s="983"/>
      <c r="V185" s="949"/>
      <c r="W185" s="949"/>
      <c r="X185" s="949"/>
      <c r="Y185" s="949"/>
      <c r="Z185" s="949"/>
      <c r="AA185" s="949"/>
      <c r="AB185" s="949"/>
      <c r="AC185" s="1102"/>
      <c r="AD185" s="1102"/>
      <c r="AE185" s="1107"/>
      <c r="AF185" s="1102"/>
      <c r="AG185" s="949"/>
      <c r="AH185" s="983"/>
      <c r="AI185" s="983"/>
      <c r="AJ185" s="983"/>
      <c r="AK185" s="983"/>
      <c r="AL185" s="949"/>
      <c r="AM185" s="983"/>
      <c r="AN185" s="983"/>
      <c r="AO185" s="1042"/>
      <c r="AP185" s="983"/>
      <c r="AQ185" s="949"/>
      <c r="AR185" s="983"/>
      <c r="AS185" s="983"/>
      <c r="AT185" s="983"/>
      <c r="AU185" s="983"/>
      <c r="AV185" s="949"/>
      <c r="AW185" s="983"/>
      <c r="AX185" s="983"/>
      <c r="AY185" s="1042"/>
      <c r="AZ185" s="983"/>
    </row>
    <row r="186" spans="1:52" ht="12.75" customHeight="1">
      <c r="A186" s="1103"/>
      <c r="B186" s="1103"/>
      <c r="C186" s="1104"/>
      <c r="D186" s="1105"/>
      <c r="E186" s="949"/>
      <c r="F186" s="1102"/>
      <c r="G186" s="1102"/>
      <c r="H186" s="1102"/>
      <c r="I186" s="1102"/>
      <c r="J186" s="1102"/>
      <c r="K186" s="953"/>
      <c r="L186" s="1102"/>
      <c r="M186" s="1102"/>
      <c r="N186" s="1102"/>
      <c r="O186" s="1102"/>
      <c r="P186" s="1102"/>
      <c r="Q186" s="949"/>
      <c r="R186" s="1102"/>
      <c r="S186" s="1102"/>
      <c r="T186" s="1102"/>
      <c r="U186" s="1102"/>
      <c r="V186" s="949"/>
      <c r="W186" s="949"/>
      <c r="X186" s="949"/>
      <c r="Y186" s="949"/>
      <c r="Z186" s="949"/>
      <c r="AA186" s="949"/>
      <c r="AB186" s="949"/>
      <c r="AC186" s="1102"/>
      <c r="AD186" s="1102"/>
      <c r="AE186" s="1107"/>
      <c r="AF186" s="1102"/>
      <c r="AG186" s="949"/>
      <c r="AH186" s="983"/>
      <c r="AI186" s="983"/>
      <c r="AJ186" s="983"/>
      <c r="AK186" s="983"/>
      <c r="AL186" s="949"/>
      <c r="AM186" s="1102"/>
      <c r="AN186" s="1102"/>
      <c r="AO186" s="1108"/>
      <c r="AP186" s="1102"/>
      <c r="AQ186" s="949"/>
      <c r="AR186" s="1102"/>
      <c r="AS186" s="1102"/>
      <c r="AT186" s="1102"/>
      <c r="AU186" s="1102"/>
      <c r="AV186" s="949"/>
      <c r="AW186" s="1102"/>
      <c r="AX186" s="1102"/>
      <c r="AY186" s="1109"/>
      <c r="AZ186" s="1102"/>
    </row>
    <row r="187" spans="1:52" ht="12.75" customHeight="1">
      <c r="A187" s="1103"/>
      <c r="B187" s="1103"/>
      <c r="C187" s="1104"/>
      <c r="D187" s="1105"/>
      <c r="E187" s="949"/>
      <c r="F187" s="1102"/>
      <c r="G187" s="1102"/>
      <c r="H187" s="1102"/>
      <c r="I187" s="1102"/>
      <c r="J187" s="1102"/>
      <c r="K187" s="953"/>
      <c r="L187" s="1102"/>
      <c r="M187" s="1102"/>
      <c r="N187" s="1102"/>
      <c r="O187" s="1102"/>
      <c r="P187" s="1102"/>
      <c r="Q187" s="949"/>
      <c r="R187" s="1102"/>
      <c r="S187" s="1102"/>
      <c r="T187" s="1102"/>
      <c r="U187" s="1102"/>
      <c r="V187" s="949"/>
      <c r="W187" s="949"/>
      <c r="X187" s="949"/>
      <c r="Y187" s="949"/>
      <c r="Z187" s="949"/>
      <c r="AA187" s="949"/>
      <c r="AB187" s="949"/>
      <c r="AC187" s="1102"/>
      <c r="AD187" s="1102"/>
      <c r="AE187" s="1107"/>
      <c r="AF187" s="1102"/>
      <c r="AG187" s="949"/>
      <c r="AH187" s="983"/>
      <c r="AI187" s="983"/>
      <c r="AJ187" s="983"/>
      <c r="AK187" s="983"/>
      <c r="AL187" s="949"/>
      <c r="AM187" s="1102"/>
      <c r="AN187" s="1102"/>
      <c r="AO187" s="1108"/>
      <c r="AP187" s="1102"/>
      <c r="AQ187" s="949"/>
      <c r="AR187" s="1102"/>
      <c r="AS187" s="1102"/>
      <c r="AT187" s="1102"/>
      <c r="AU187" s="1102"/>
      <c r="AV187" s="949"/>
      <c r="AW187" s="1102"/>
      <c r="AX187" s="1102"/>
      <c r="AY187" s="1109"/>
      <c r="AZ187" s="1102"/>
    </row>
    <row r="188" spans="1:52" ht="12.75" customHeight="1">
      <c r="A188" s="1103"/>
      <c r="B188" s="1103"/>
      <c r="C188" s="1104"/>
      <c r="D188" s="1105"/>
      <c r="E188" s="949"/>
      <c r="F188" s="1102"/>
      <c r="G188" s="1102"/>
      <c r="H188" s="1102"/>
      <c r="I188" s="1102"/>
      <c r="J188" s="1102"/>
      <c r="K188" s="953"/>
      <c r="L188" s="1102"/>
      <c r="M188" s="1102"/>
      <c r="N188" s="1102"/>
      <c r="O188" s="1102"/>
      <c r="P188" s="1102"/>
      <c r="Q188" s="949"/>
      <c r="R188" s="1102"/>
      <c r="S188" s="1102"/>
      <c r="T188" s="1102"/>
      <c r="U188" s="1102"/>
      <c r="V188" s="949"/>
      <c r="W188" s="949"/>
      <c r="X188" s="949"/>
      <c r="Y188" s="949"/>
      <c r="Z188" s="949"/>
      <c r="AA188" s="949"/>
      <c r="AB188" s="949"/>
      <c r="AC188" s="1102"/>
      <c r="AD188" s="1102"/>
      <c r="AE188" s="1107"/>
      <c r="AF188" s="1102"/>
      <c r="AG188" s="949"/>
      <c r="AH188" s="983"/>
      <c r="AI188" s="983"/>
      <c r="AJ188" s="983"/>
      <c r="AK188" s="983"/>
      <c r="AL188" s="949"/>
      <c r="AM188" s="1102"/>
      <c r="AN188" s="1102"/>
      <c r="AO188" s="1108"/>
      <c r="AP188" s="1102"/>
      <c r="AQ188" s="949"/>
      <c r="AR188" s="1102"/>
      <c r="AS188" s="1102"/>
      <c r="AT188" s="1102"/>
      <c r="AU188" s="1102"/>
      <c r="AV188" s="949"/>
      <c r="AW188" s="1102"/>
      <c r="AX188" s="1102"/>
      <c r="AY188" s="1109"/>
      <c r="AZ188" s="1102"/>
    </row>
    <row r="189" spans="1:52" ht="12.75" customHeight="1">
      <c r="A189" s="1103"/>
      <c r="B189" s="1103"/>
      <c r="C189" s="1104"/>
      <c r="D189" s="1105"/>
      <c r="E189" s="949"/>
      <c r="F189" s="1102"/>
      <c r="G189" s="1102"/>
      <c r="H189" s="1102"/>
      <c r="I189" s="1102"/>
      <c r="J189" s="1102"/>
      <c r="K189" s="953"/>
      <c r="L189" s="1102"/>
      <c r="M189" s="1102"/>
      <c r="N189" s="1102"/>
      <c r="O189" s="1102"/>
      <c r="P189" s="1102"/>
      <c r="Q189" s="949"/>
      <c r="R189" s="1102"/>
      <c r="S189" s="1102"/>
      <c r="T189" s="1102"/>
      <c r="U189" s="1102"/>
      <c r="V189" s="949"/>
      <c r="W189" s="949"/>
      <c r="X189" s="949"/>
      <c r="Y189" s="949"/>
      <c r="Z189" s="949"/>
      <c r="AA189" s="949"/>
      <c r="AB189" s="949"/>
      <c r="AC189" s="1102"/>
      <c r="AD189" s="1102"/>
      <c r="AE189" s="1107"/>
      <c r="AF189" s="1102"/>
      <c r="AG189" s="949"/>
      <c r="AH189" s="1102"/>
      <c r="AI189" s="1102"/>
      <c r="AJ189" s="1102"/>
      <c r="AK189" s="1102"/>
      <c r="AL189" s="949"/>
      <c r="AM189" s="1102"/>
      <c r="AN189" s="1102"/>
      <c r="AO189" s="1108"/>
      <c r="AP189" s="1102"/>
      <c r="AQ189" s="949"/>
      <c r="AR189" s="1102"/>
      <c r="AS189" s="1102"/>
      <c r="AT189" s="1102"/>
      <c r="AU189" s="1102"/>
      <c r="AV189" s="949"/>
      <c r="AW189" s="1102"/>
      <c r="AX189" s="1102"/>
      <c r="AY189" s="1109"/>
      <c r="AZ189" s="1102"/>
    </row>
    <row r="190" spans="1:52" ht="12.75" customHeight="1">
      <c r="A190" s="1103"/>
      <c r="B190" s="1103"/>
      <c r="C190" s="1104"/>
      <c r="D190" s="1105"/>
      <c r="E190" s="1104"/>
      <c r="F190" s="1102"/>
      <c r="G190" s="1102"/>
      <c r="H190" s="1102"/>
      <c r="I190" s="1102"/>
      <c r="J190" s="1102"/>
      <c r="K190" s="1104"/>
      <c r="L190" s="1102"/>
      <c r="M190" s="1102"/>
      <c r="N190" s="1102"/>
      <c r="O190" s="1102"/>
      <c r="P190" s="1102"/>
      <c r="Q190" s="1104"/>
      <c r="R190" s="1102"/>
      <c r="S190" s="1102"/>
      <c r="T190" s="1102"/>
      <c r="U190" s="1102"/>
      <c r="V190" s="1104"/>
      <c r="W190" s="949"/>
      <c r="X190" s="949"/>
      <c r="Y190" s="949"/>
      <c r="Z190" s="949"/>
      <c r="AA190" s="949"/>
      <c r="AB190" s="1104"/>
      <c r="AC190" s="1102"/>
      <c r="AD190" s="1102"/>
      <c r="AE190" s="1107"/>
      <c r="AF190" s="1102"/>
      <c r="AG190" s="1104"/>
      <c r="AH190" s="1102"/>
      <c r="AI190" s="1102"/>
      <c r="AJ190" s="1102"/>
      <c r="AK190" s="1102"/>
      <c r="AL190" s="1104"/>
      <c r="AM190" s="1102"/>
      <c r="AN190" s="1102"/>
      <c r="AO190" s="1108"/>
      <c r="AP190" s="1102"/>
      <c r="AQ190" s="1104"/>
      <c r="AR190" s="1102"/>
      <c r="AS190" s="1102"/>
      <c r="AT190" s="1102"/>
      <c r="AU190" s="1102"/>
      <c r="AV190" s="1104"/>
      <c r="AW190" s="1102"/>
      <c r="AX190" s="1102"/>
      <c r="AY190" s="1109"/>
      <c r="AZ190" s="1102"/>
    </row>
    <row r="191" spans="1:52" ht="12.75" customHeight="1">
      <c r="A191" s="1103"/>
      <c r="B191" s="1103"/>
      <c r="C191" s="1104"/>
      <c r="D191" s="1105"/>
      <c r="E191" s="1104"/>
      <c r="F191" s="1102"/>
      <c r="G191" s="1102"/>
      <c r="H191" s="1102"/>
      <c r="I191" s="1102"/>
      <c r="J191" s="1102"/>
      <c r="K191" s="1104"/>
      <c r="L191" s="1102"/>
      <c r="M191" s="1102"/>
      <c r="N191" s="1102"/>
      <c r="O191" s="1102"/>
      <c r="P191" s="1102"/>
      <c r="Q191" s="1104"/>
      <c r="R191" s="1102"/>
      <c r="S191" s="1102"/>
      <c r="T191" s="1102"/>
      <c r="U191" s="1102"/>
      <c r="V191" s="1104"/>
      <c r="W191" s="949"/>
      <c r="X191" s="949"/>
      <c r="Y191" s="949"/>
      <c r="Z191" s="949"/>
      <c r="AA191" s="949"/>
      <c r="AB191" s="1104"/>
      <c r="AC191" s="1102"/>
      <c r="AD191" s="1102"/>
      <c r="AE191" s="1107"/>
      <c r="AF191" s="1102"/>
      <c r="AG191" s="1104"/>
      <c r="AH191" s="1102"/>
      <c r="AI191" s="1102"/>
      <c r="AJ191" s="1102"/>
      <c r="AK191" s="1102"/>
      <c r="AL191" s="1104"/>
      <c r="AM191" s="1102"/>
      <c r="AN191" s="1102"/>
      <c r="AO191" s="1108"/>
      <c r="AP191" s="1102"/>
      <c r="AQ191" s="1104"/>
      <c r="AR191" s="1102"/>
      <c r="AS191" s="1102"/>
      <c r="AT191" s="1102"/>
      <c r="AU191" s="1102"/>
      <c r="AV191" s="1104"/>
      <c r="AW191" s="1102"/>
      <c r="AX191" s="1102"/>
      <c r="AY191" s="1109"/>
      <c r="AZ191" s="1102"/>
    </row>
    <row r="192" spans="1:52" ht="12.75" customHeight="1">
      <c r="A192" s="1103"/>
      <c r="B192" s="1103"/>
      <c r="C192" s="1104"/>
      <c r="D192" s="1105"/>
      <c r="E192" s="1104"/>
      <c r="F192" s="1102"/>
      <c r="G192" s="1102"/>
      <c r="H192" s="1102"/>
      <c r="I192" s="1102"/>
      <c r="J192" s="1102"/>
      <c r="K192" s="1104"/>
      <c r="L192" s="1102"/>
      <c r="M192" s="1102"/>
      <c r="N192" s="1102"/>
      <c r="O192" s="1102"/>
      <c r="P192" s="1102"/>
      <c r="Q192" s="1104"/>
      <c r="R192" s="1102"/>
      <c r="S192" s="1102"/>
      <c r="T192" s="1102"/>
      <c r="U192" s="1102"/>
      <c r="V192" s="1104"/>
      <c r="W192" s="949"/>
      <c r="X192" s="949"/>
      <c r="Y192" s="949"/>
      <c r="Z192" s="949"/>
      <c r="AA192" s="949"/>
      <c r="AB192" s="1104"/>
      <c r="AC192" s="1102"/>
      <c r="AD192" s="1102"/>
      <c r="AE192" s="1107"/>
      <c r="AF192" s="1102"/>
      <c r="AG192" s="1104"/>
      <c r="AH192" s="1102"/>
      <c r="AI192" s="1102"/>
      <c r="AJ192" s="1102"/>
      <c r="AK192" s="1102"/>
      <c r="AL192" s="1104"/>
      <c r="AM192" s="1102"/>
      <c r="AN192" s="1102"/>
      <c r="AO192" s="1108"/>
      <c r="AP192" s="1102"/>
      <c r="AQ192" s="1104"/>
      <c r="AR192" s="1102"/>
      <c r="AS192" s="1102"/>
      <c r="AT192" s="1102"/>
      <c r="AU192" s="1102"/>
      <c r="AV192" s="1104"/>
      <c r="AW192" s="1102"/>
      <c r="AX192" s="1102"/>
      <c r="AY192" s="1109"/>
      <c r="AZ192" s="1102"/>
    </row>
    <row r="193" spans="1:52" ht="12.75" customHeight="1">
      <c r="A193" s="1103"/>
      <c r="B193" s="1103"/>
      <c r="C193" s="1104"/>
      <c r="D193" s="1105"/>
      <c r="E193" s="1104"/>
      <c r="F193" s="1102"/>
      <c r="G193" s="1102"/>
      <c r="H193" s="1102"/>
      <c r="I193" s="1102"/>
      <c r="J193" s="1102"/>
      <c r="K193" s="1104"/>
      <c r="L193" s="1102"/>
      <c r="M193" s="1102"/>
      <c r="N193" s="1102"/>
      <c r="O193" s="1102"/>
      <c r="P193" s="1102"/>
      <c r="Q193" s="1104"/>
      <c r="R193" s="1102"/>
      <c r="S193" s="1102"/>
      <c r="T193" s="1102"/>
      <c r="U193" s="1102"/>
      <c r="V193" s="1104"/>
      <c r="W193" s="949"/>
      <c r="X193" s="949"/>
      <c r="Y193" s="949"/>
      <c r="Z193" s="949"/>
      <c r="AA193" s="949"/>
      <c r="AB193" s="1104"/>
      <c r="AC193" s="1102"/>
      <c r="AD193" s="1102"/>
      <c r="AE193" s="1107"/>
      <c r="AF193" s="1102"/>
      <c r="AG193" s="1104"/>
      <c r="AH193" s="1102"/>
      <c r="AI193" s="1102"/>
      <c r="AJ193" s="1102"/>
      <c r="AK193" s="1102"/>
      <c r="AL193" s="1104"/>
      <c r="AM193" s="1102"/>
      <c r="AN193" s="1102"/>
      <c r="AO193" s="1108"/>
      <c r="AP193" s="1102"/>
      <c r="AQ193" s="1104"/>
      <c r="AR193" s="1102"/>
      <c r="AS193" s="1102"/>
      <c r="AT193" s="1102"/>
      <c r="AU193" s="1102"/>
      <c r="AV193" s="1104"/>
      <c r="AW193" s="1102"/>
      <c r="AX193" s="1102"/>
      <c r="AY193" s="1109"/>
      <c r="AZ193" s="1102"/>
    </row>
    <row r="194" spans="1:52" ht="12.75" customHeight="1">
      <c r="A194" s="1103"/>
      <c r="B194" s="1103"/>
      <c r="C194" s="1104"/>
      <c r="D194" s="1105"/>
      <c r="E194" s="1104"/>
      <c r="F194" s="1102"/>
      <c r="G194" s="1102"/>
      <c r="H194" s="1102"/>
      <c r="I194" s="1102"/>
      <c r="J194" s="1102"/>
      <c r="K194" s="1104"/>
      <c r="L194" s="1102"/>
      <c r="M194" s="1102"/>
      <c r="N194" s="1102"/>
      <c r="O194" s="1102"/>
      <c r="P194" s="1102"/>
      <c r="Q194" s="1104"/>
      <c r="R194" s="1102"/>
      <c r="S194" s="1102"/>
      <c r="T194" s="1102"/>
      <c r="U194" s="1102"/>
      <c r="V194" s="1104"/>
      <c r="W194" s="1104"/>
      <c r="X194" s="1104"/>
      <c r="Y194" s="1104"/>
      <c r="Z194" s="1104"/>
      <c r="AA194" s="1104"/>
      <c r="AB194" s="1104"/>
      <c r="AC194" s="1102"/>
      <c r="AD194" s="1102"/>
      <c r="AE194" s="1107"/>
      <c r="AF194" s="1102"/>
      <c r="AG194" s="1104"/>
      <c r="AH194" s="1102"/>
      <c r="AI194" s="1102"/>
      <c r="AJ194" s="1102"/>
      <c r="AK194" s="1102"/>
      <c r="AL194" s="1104"/>
      <c r="AM194" s="1102"/>
      <c r="AN194" s="1102"/>
      <c r="AO194" s="1108"/>
      <c r="AP194" s="1102"/>
      <c r="AQ194" s="1104"/>
      <c r="AR194" s="1102"/>
      <c r="AS194" s="1102"/>
      <c r="AT194" s="1102"/>
      <c r="AU194" s="1102"/>
      <c r="AV194" s="1104"/>
      <c r="AW194" s="1102"/>
      <c r="AX194" s="1102"/>
      <c r="AY194" s="1109"/>
      <c r="AZ194" s="1102"/>
    </row>
    <row r="195" spans="1:52" ht="12.75" customHeight="1">
      <c r="A195" s="1103"/>
      <c r="B195" s="1103"/>
      <c r="C195" s="1104"/>
      <c r="D195" s="1105"/>
      <c r="E195" s="1104"/>
      <c r="F195" s="1102"/>
      <c r="G195" s="1102"/>
      <c r="H195" s="1102"/>
      <c r="I195" s="1102"/>
      <c r="J195" s="1102"/>
      <c r="K195" s="1104"/>
      <c r="L195" s="1102"/>
      <c r="M195" s="1102"/>
      <c r="N195" s="1102"/>
      <c r="O195" s="1102"/>
      <c r="P195" s="1102"/>
      <c r="Q195" s="1104"/>
      <c r="R195" s="1102"/>
      <c r="S195" s="1102"/>
      <c r="T195" s="1102"/>
      <c r="U195" s="1102"/>
      <c r="V195" s="1104"/>
      <c r="W195" s="1104"/>
      <c r="X195" s="1104"/>
      <c r="Y195" s="1104"/>
      <c r="Z195" s="1104"/>
      <c r="AA195" s="1104"/>
      <c r="AB195" s="1104"/>
      <c r="AC195" s="1102"/>
      <c r="AD195" s="1102"/>
      <c r="AE195" s="1107"/>
      <c r="AF195" s="1102"/>
      <c r="AG195" s="1104"/>
      <c r="AH195" s="1102"/>
      <c r="AI195" s="1102"/>
      <c r="AJ195" s="1102"/>
      <c r="AK195" s="1102"/>
      <c r="AL195" s="1104"/>
      <c r="AM195" s="1102"/>
      <c r="AN195" s="1102"/>
      <c r="AO195" s="1108"/>
      <c r="AP195" s="1102"/>
      <c r="AQ195" s="1104"/>
      <c r="AR195" s="1102"/>
      <c r="AS195" s="1102"/>
      <c r="AT195" s="1102"/>
      <c r="AU195" s="1102"/>
      <c r="AV195" s="1104"/>
      <c r="AW195" s="1102"/>
      <c r="AX195" s="1102"/>
      <c r="AY195" s="1109"/>
      <c r="AZ195" s="1102"/>
    </row>
    <row r="196" spans="1:52" ht="12.75" customHeight="1">
      <c r="A196" s="1103"/>
      <c r="B196" s="1103"/>
      <c r="C196" s="1104"/>
      <c r="D196" s="1105"/>
      <c r="E196" s="1104"/>
      <c r="F196" s="1102"/>
      <c r="G196" s="1102"/>
      <c r="H196" s="1102"/>
      <c r="I196" s="1102"/>
      <c r="J196" s="1102"/>
      <c r="K196" s="1104"/>
      <c r="L196" s="1102"/>
      <c r="M196" s="1102"/>
      <c r="N196" s="1102"/>
      <c r="O196" s="1102"/>
      <c r="P196" s="1102"/>
      <c r="Q196" s="1104"/>
      <c r="R196" s="1102"/>
      <c r="S196" s="1102"/>
      <c r="T196" s="1102"/>
      <c r="U196" s="1102"/>
      <c r="V196" s="1104"/>
      <c r="W196" s="1104"/>
      <c r="X196" s="1104"/>
      <c r="Y196" s="1104"/>
      <c r="Z196" s="1104"/>
      <c r="AA196" s="1104"/>
      <c r="AB196" s="1104"/>
      <c r="AC196" s="1102"/>
      <c r="AD196" s="1102"/>
      <c r="AE196" s="1107"/>
      <c r="AF196" s="1102"/>
      <c r="AG196" s="1104"/>
      <c r="AH196" s="1102"/>
      <c r="AI196" s="1102"/>
      <c r="AJ196" s="1102"/>
      <c r="AK196" s="1102"/>
      <c r="AL196" s="1104"/>
      <c r="AM196" s="1102"/>
      <c r="AN196" s="1102"/>
      <c r="AO196" s="1108"/>
      <c r="AP196" s="1102"/>
      <c r="AQ196" s="1104"/>
      <c r="AR196" s="1102"/>
      <c r="AS196" s="1102"/>
      <c r="AT196" s="1102"/>
      <c r="AU196" s="1102"/>
      <c r="AV196" s="1104"/>
      <c r="AW196" s="1102"/>
      <c r="AX196" s="1102"/>
      <c r="AY196" s="1109"/>
      <c r="AZ196" s="1102"/>
    </row>
    <row r="197" spans="1:52" ht="12.75" customHeight="1">
      <c r="A197" s="1103"/>
      <c r="B197" s="1103"/>
      <c r="C197" s="1104"/>
      <c r="D197" s="1105"/>
      <c r="E197" s="1104"/>
      <c r="F197" s="1102"/>
      <c r="G197" s="1102"/>
      <c r="H197" s="1102"/>
      <c r="I197" s="1102"/>
      <c r="J197" s="1102"/>
      <c r="K197" s="1104"/>
      <c r="L197" s="1102"/>
      <c r="M197" s="1102"/>
      <c r="N197" s="1102"/>
      <c r="O197" s="1102"/>
      <c r="P197" s="1102"/>
      <c r="Q197" s="1104"/>
      <c r="R197" s="1102"/>
      <c r="S197" s="1102"/>
      <c r="T197" s="1102"/>
      <c r="U197" s="1102"/>
      <c r="V197" s="1104"/>
      <c r="W197" s="1104"/>
      <c r="X197" s="1104"/>
      <c r="Y197" s="1104"/>
      <c r="Z197" s="1104"/>
      <c r="AA197" s="1104"/>
      <c r="AB197" s="1104"/>
      <c r="AC197" s="1102"/>
      <c r="AD197" s="1102"/>
      <c r="AE197" s="1107"/>
      <c r="AF197" s="1102"/>
      <c r="AG197" s="1104"/>
      <c r="AH197" s="1102"/>
      <c r="AI197" s="1102"/>
      <c r="AJ197" s="1102"/>
      <c r="AK197" s="1102"/>
      <c r="AL197" s="1104"/>
      <c r="AM197" s="1102"/>
      <c r="AN197" s="1102"/>
      <c r="AO197" s="1108"/>
      <c r="AP197" s="1102"/>
      <c r="AQ197" s="1104"/>
      <c r="AR197" s="1102"/>
      <c r="AS197" s="1102"/>
      <c r="AT197" s="1102"/>
      <c r="AU197" s="1102"/>
      <c r="AV197" s="1104"/>
      <c r="AW197" s="1102"/>
      <c r="AX197" s="1102"/>
      <c r="AY197" s="1109"/>
      <c r="AZ197" s="1102"/>
    </row>
    <row r="198" spans="1:52" ht="12.75" customHeight="1">
      <c r="A198" s="1103"/>
      <c r="B198" s="1103"/>
      <c r="C198" s="1104"/>
      <c r="D198" s="1105"/>
      <c r="E198" s="1104"/>
      <c r="F198" s="1102"/>
      <c r="G198" s="1102"/>
      <c r="H198" s="1102"/>
      <c r="I198" s="1102"/>
      <c r="J198" s="1102"/>
      <c r="K198" s="1104"/>
      <c r="L198" s="1102"/>
      <c r="M198" s="1102"/>
      <c r="N198" s="1102"/>
      <c r="O198" s="1102"/>
      <c r="P198" s="1102"/>
      <c r="Q198" s="1104"/>
      <c r="R198" s="1102"/>
      <c r="S198" s="1102"/>
      <c r="T198" s="1102"/>
      <c r="U198" s="1102"/>
      <c r="V198" s="1104"/>
      <c r="W198" s="1104"/>
      <c r="X198" s="1104"/>
      <c r="Y198" s="1104"/>
      <c r="Z198" s="1104"/>
      <c r="AA198" s="1104"/>
      <c r="AB198" s="1104"/>
      <c r="AC198" s="1102"/>
      <c r="AD198" s="1102"/>
      <c r="AE198" s="1107"/>
      <c r="AF198" s="1102"/>
      <c r="AG198" s="1104"/>
      <c r="AH198" s="1102"/>
      <c r="AI198" s="1102"/>
      <c r="AJ198" s="1102"/>
      <c r="AK198" s="1102"/>
      <c r="AL198" s="1104"/>
      <c r="AM198" s="1102"/>
      <c r="AN198" s="1102"/>
      <c r="AO198" s="1108"/>
      <c r="AP198" s="1102"/>
      <c r="AQ198" s="1104"/>
      <c r="AR198" s="1102"/>
      <c r="AS198" s="1102"/>
      <c r="AT198" s="1102"/>
      <c r="AU198" s="1102"/>
      <c r="AV198" s="1104"/>
      <c r="AW198" s="1102"/>
      <c r="AX198" s="1102"/>
      <c r="AY198" s="1109"/>
      <c r="AZ198" s="1102"/>
    </row>
    <row r="199" spans="1:52" ht="12.75" customHeight="1">
      <c r="A199" s="1103"/>
      <c r="B199" s="1103"/>
      <c r="C199" s="1104"/>
      <c r="D199" s="1105"/>
      <c r="E199" s="1104"/>
      <c r="F199" s="1102"/>
      <c r="G199" s="1102"/>
      <c r="H199" s="1102"/>
      <c r="I199" s="1102"/>
      <c r="J199" s="1102"/>
      <c r="K199" s="1104"/>
      <c r="L199" s="1102"/>
      <c r="M199" s="1102"/>
      <c r="N199" s="1102"/>
      <c r="O199" s="1102"/>
      <c r="P199" s="1102"/>
      <c r="Q199" s="1104"/>
      <c r="R199" s="1102"/>
      <c r="S199" s="1102"/>
      <c r="T199" s="1102"/>
      <c r="U199" s="1102"/>
      <c r="V199" s="1104"/>
      <c r="W199" s="1104"/>
      <c r="X199" s="1104"/>
      <c r="Y199" s="1104"/>
      <c r="Z199" s="1104"/>
      <c r="AA199" s="1104"/>
      <c r="AB199" s="1104"/>
      <c r="AC199" s="1102"/>
      <c r="AD199" s="1102"/>
      <c r="AE199" s="1107"/>
      <c r="AF199" s="1102"/>
      <c r="AG199" s="1104"/>
      <c r="AH199" s="1102"/>
      <c r="AI199" s="1102"/>
      <c r="AJ199" s="1102"/>
      <c r="AK199" s="1102"/>
      <c r="AL199" s="1104"/>
      <c r="AM199" s="1102"/>
      <c r="AN199" s="1102"/>
      <c r="AO199" s="1108"/>
      <c r="AP199" s="1102"/>
      <c r="AQ199" s="1104"/>
      <c r="AR199" s="1102"/>
      <c r="AS199" s="1102"/>
      <c r="AT199" s="1102"/>
      <c r="AU199" s="1102"/>
      <c r="AV199" s="1104"/>
      <c r="AW199" s="1102"/>
      <c r="AX199" s="1102"/>
      <c r="AY199" s="1109"/>
      <c r="AZ199" s="1102"/>
    </row>
    <row r="200" spans="1:52" ht="12.75" customHeight="1">
      <c r="A200" s="1103"/>
      <c r="B200" s="1103"/>
      <c r="C200" s="1104"/>
      <c r="D200" s="1105"/>
      <c r="E200" s="1104"/>
      <c r="F200" s="1102"/>
      <c r="G200" s="1102"/>
      <c r="H200" s="1102"/>
      <c r="I200" s="1102"/>
      <c r="J200" s="1102"/>
      <c r="K200" s="1104"/>
      <c r="L200" s="1102"/>
      <c r="M200" s="1102"/>
      <c r="N200" s="1102"/>
      <c r="O200" s="1102"/>
      <c r="P200" s="1102"/>
      <c r="Q200" s="1104"/>
      <c r="R200" s="1102"/>
      <c r="S200" s="1102"/>
      <c r="T200" s="1102"/>
      <c r="U200" s="1102"/>
      <c r="V200" s="1104"/>
      <c r="W200" s="1104"/>
      <c r="X200" s="1104"/>
      <c r="Y200" s="1104"/>
      <c r="Z200" s="1104"/>
      <c r="AA200" s="1104"/>
      <c r="AB200" s="1104"/>
      <c r="AC200" s="1102"/>
      <c r="AD200" s="1102"/>
      <c r="AE200" s="1107"/>
      <c r="AF200" s="1102"/>
      <c r="AG200" s="1104"/>
      <c r="AH200" s="1102"/>
      <c r="AI200" s="1102"/>
      <c r="AJ200" s="1102"/>
      <c r="AK200" s="1102"/>
      <c r="AL200" s="1104"/>
      <c r="AM200" s="1102"/>
      <c r="AN200" s="1102"/>
      <c r="AO200" s="1108"/>
      <c r="AP200" s="1102"/>
      <c r="AQ200" s="1104"/>
      <c r="AR200" s="1102"/>
      <c r="AS200" s="1102"/>
      <c r="AT200" s="1102"/>
      <c r="AU200" s="1102"/>
      <c r="AV200" s="1104"/>
      <c r="AW200" s="1102"/>
      <c r="AX200" s="1102"/>
      <c r="AY200" s="1109"/>
      <c r="AZ200" s="1102"/>
    </row>
    <row r="201" spans="1:52" ht="12.75" customHeight="1">
      <c r="A201" s="1103"/>
      <c r="B201" s="1103"/>
      <c r="C201" s="1104"/>
      <c r="D201" s="1105"/>
      <c r="E201" s="1104"/>
      <c r="F201" s="1102"/>
      <c r="G201" s="1102"/>
      <c r="H201" s="1102"/>
      <c r="I201" s="1102"/>
      <c r="J201" s="1102"/>
      <c r="K201" s="1104"/>
      <c r="L201" s="1102"/>
      <c r="M201" s="1102"/>
      <c r="N201" s="1102"/>
      <c r="O201" s="1102"/>
      <c r="P201" s="1102"/>
      <c r="Q201" s="1104"/>
      <c r="R201" s="1102"/>
      <c r="S201" s="1102"/>
      <c r="T201" s="1102"/>
      <c r="U201" s="1102"/>
      <c r="V201" s="1104"/>
      <c r="W201" s="1104"/>
      <c r="X201" s="1104"/>
      <c r="Y201" s="1104"/>
      <c r="Z201" s="1104"/>
      <c r="AA201" s="1104"/>
      <c r="AB201" s="1104"/>
      <c r="AC201" s="1102"/>
      <c r="AD201" s="1102"/>
      <c r="AE201" s="1107"/>
      <c r="AF201" s="1102"/>
      <c r="AG201" s="1104"/>
      <c r="AH201" s="1102"/>
      <c r="AI201" s="1102"/>
      <c r="AJ201" s="1102"/>
      <c r="AK201" s="1102"/>
      <c r="AL201" s="1104"/>
      <c r="AM201" s="1102"/>
      <c r="AN201" s="1102"/>
      <c r="AO201" s="1108"/>
      <c r="AP201" s="1102"/>
      <c r="AQ201" s="1104"/>
      <c r="AR201" s="1102"/>
      <c r="AS201" s="1102"/>
      <c r="AT201" s="1102"/>
      <c r="AU201" s="1102"/>
      <c r="AV201" s="1104"/>
      <c r="AW201" s="1102"/>
      <c r="AX201" s="1102"/>
      <c r="AY201" s="1109"/>
      <c r="AZ201" s="1102"/>
    </row>
    <row r="202" spans="1:52" ht="12.75" customHeight="1">
      <c r="A202" s="1103"/>
      <c r="B202" s="1103"/>
      <c r="C202" s="1104"/>
      <c r="D202" s="1105"/>
      <c r="E202" s="1104"/>
      <c r="F202" s="1102"/>
      <c r="G202" s="1102"/>
      <c r="H202" s="1102"/>
      <c r="I202" s="1102"/>
      <c r="J202" s="1102"/>
      <c r="K202" s="1104"/>
      <c r="L202" s="1102"/>
      <c r="M202" s="1102"/>
      <c r="N202" s="1102"/>
      <c r="O202" s="1102"/>
      <c r="P202" s="1102"/>
      <c r="Q202" s="1104"/>
      <c r="R202" s="1102"/>
      <c r="S202" s="1102"/>
      <c r="T202" s="1102"/>
      <c r="U202" s="1102"/>
      <c r="V202" s="1104"/>
      <c r="W202" s="1104"/>
      <c r="X202" s="1104"/>
      <c r="Y202" s="1104"/>
      <c r="Z202" s="1104"/>
      <c r="AA202" s="1104"/>
      <c r="AB202" s="1104"/>
      <c r="AC202" s="1102"/>
      <c r="AD202" s="1102"/>
      <c r="AE202" s="1107"/>
      <c r="AF202" s="1102"/>
      <c r="AG202" s="1104"/>
      <c r="AH202" s="1102"/>
      <c r="AI202" s="1102"/>
      <c r="AJ202" s="1102"/>
      <c r="AK202" s="1102"/>
      <c r="AL202" s="1104"/>
      <c r="AM202" s="1102"/>
      <c r="AN202" s="1102"/>
      <c r="AO202" s="1108"/>
      <c r="AP202" s="1102"/>
      <c r="AQ202" s="1104"/>
      <c r="AR202" s="1102"/>
      <c r="AS202" s="1102"/>
      <c r="AT202" s="1102"/>
      <c r="AU202" s="1102"/>
      <c r="AV202" s="1104"/>
      <c r="AW202" s="1102"/>
      <c r="AX202" s="1102"/>
      <c r="AY202" s="1109"/>
      <c r="AZ202" s="1102"/>
    </row>
    <row r="203" spans="1:52" ht="12.75" customHeight="1">
      <c r="A203" s="1103"/>
      <c r="B203" s="1103"/>
      <c r="C203" s="1104"/>
      <c r="D203" s="1105"/>
      <c r="E203" s="1104"/>
      <c r="F203" s="1102"/>
      <c r="G203" s="1102"/>
      <c r="H203" s="1102"/>
      <c r="I203" s="1102"/>
      <c r="J203" s="1102"/>
      <c r="K203" s="1104"/>
      <c r="L203" s="1102"/>
      <c r="M203" s="1102"/>
      <c r="N203" s="1102"/>
      <c r="O203" s="1102"/>
      <c r="P203" s="1102"/>
      <c r="Q203" s="1104"/>
      <c r="R203" s="1102"/>
      <c r="S203" s="1102"/>
      <c r="T203" s="1102"/>
      <c r="U203" s="1102"/>
      <c r="V203" s="1104"/>
      <c r="W203" s="1104"/>
      <c r="X203" s="1104"/>
      <c r="Y203" s="1104"/>
      <c r="Z203" s="1104"/>
      <c r="AA203" s="1104"/>
      <c r="AB203" s="1104"/>
      <c r="AC203" s="1102"/>
      <c r="AD203" s="1102"/>
      <c r="AE203" s="1107"/>
      <c r="AF203" s="1102"/>
      <c r="AG203" s="1104"/>
      <c r="AH203" s="1102"/>
      <c r="AI203" s="1102"/>
      <c r="AJ203" s="1102"/>
      <c r="AK203" s="1102"/>
      <c r="AL203" s="1104"/>
      <c r="AM203" s="1102"/>
      <c r="AN203" s="1102"/>
      <c r="AO203" s="1108"/>
      <c r="AP203" s="1102"/>
      <c r="AQ203" s="1104"/>
      <c r="AR203" s="1102"/>
      <c r="AS203" s="1102"/>
      <c r="AT203" s="1102"/>
      <c r="AU203" s="1102"/>
      <c r="AV203" s="1104"/>
      <c r="AW203" s="1102"/>
      <c r="AX203" s="1102"/>
      <c r="AY203" s="1109"/>
      <c r="AZ203" s="1102"/>
    </row>
    <row r="204" spans="1:52" ht="12.75" customHeight="1">
      <c r="A204" s="1103"/>
      <c r="B204" s="1103"/>
      <c r="C204" s="1104"/>
      <c r="D204" s="1105"/>
      <c r="E204" s="1104"/>
      <c r="F204" s="1102"/>
      <c r="G204" s="1102"/>
      <c r="H204" s="1102"/>
      <c r="I204" s="1102"/>
      <c r="J204" s="1102"/>
      <c r="K204" s="1104"/>
      <c r="L204" s="1102"/>
      <c r="M204" s="1102"/>
      <c r="N204" s="1102"/>
      <c r="O204" s="1102"/>
      <c r="P204" s="1102"/>
      <c r="Q204" s="1104"/>
      <c r="R204" s="1102"/>
      <c r="S204" s="1102"/>
      <c r="T204" s="1102"/>
      <c r="U204" s="1102"/>
      <c r="V204" s="1104"/>
      <c r="W204" s="1104"/>
      <c r="X204" s="1104"/>
      <c r="Y204" s="1104"/>
      <c r="Z204" s="1104"/>
      <c r="AA204" s="1104"/>
      <c r="AB204" s="1104"/>
      <c r="AC204" s="1102"/>
      <c r="AD204" s="1102"/>
      <c r="AE204" s="1107"/>
      <c r="AF204" s="1102"/>
      <c r="AG204" s="1104"/>
      <c r="AH204" s="1102"/>
      <c r="AI204" s="1102"/>
      <c r="AJ204" s="1102"/>
      <c r="AK204" s="1102"/>
      <c r="AL204" s="1104"/>
      <c r="AM204" s="1102"/>
      <c r="AN204" s="1102"/>
      <c r="AO204" s="1108"/>
      <c r="AP204" s="1102"/>
      <c r="AQ204" s="1104"/>
      <c r="AR204" s="1102"/>
      <c r="AS204" s="1102"/>
      <c r="AT204" s="1102"/>
      <c r="AU204" s="1102"/>
      <c r="AV204" s="1104"/>
      <c r="AW204" s="1102"/>
      <c r="AX204" s="1102"/>
      <c r="AY204" s="1109"/>
      <c r="AZ204" s="1102"/>
    </row>
    <row r="205" spans="1:52" ht="12.75" customHeight="1">
      <c r="A205" s="1103"/>
      <c r="B205" s="1103"/>
      <c r="C205" s="1104"/>
      <c r="D205" s="1105"/>
      <c r="E205" s="1104"/>
      <c r="F205" s="1102"/>
      <c r="G205" s="1102"/>
      <c r="H205" s="1102"/>
      <c r="I205" s="1102"/>
      <c r="J205" s="1102"/>
      <c r="K205" s="1104"/>
      <c r="L205" s="1102"/>
      <c r="M205" s="1102"/>
      <c r="N205" s="1102"/>
      <c r="O205" s="1102"/>
      <c r="P205" s="1102"/>
      <c r="Q205" s="1104"/>
      <c r="R205" s="1102"/>
      <c r="S205" s="1102"/>
      <c r="T205" s="1102"/>
      <c r="U205" s="1102"/>
      <c r="V205" s="1104"/>
      <c r="W205" s="1104"/>
      <c r="X205" s="1104"/>
      <c r="Y205" s="1104"/>
      <c r="Z205" s="1104"/>
      <c r="AA205" s="1104"/>
      <c r="AB205" s="1104"/>
      <c r="AC205" s="1102"/>
      <c r="AD205" s="1102"/>
      <c r="AE205" s="1107"/>
      <c r="AF205" s="1102"/>
      <c r="AG205" s="1104"/>
      <c r="AH205" s="1102"/>
      <c r="AI205" s="1102"/>
      <c r="AJ205" s="1102"/>
      <c r="AK205" s="1102"/>
      <c r="AL205" s="1104"/>
      <c r="AM205" s="1102"/>
      <c r="AN205" s="1102"/>
      <c r="AO205" s="1108"/>
      <c r="AP205" s="1102"/>
      <c r="AQ205" s="1104"/>
      <c r="AR205" s="1102"/>
      <c r="AS205" s="1102"/>
      <c r="AT205" s="1102"/>
      <c r="AU205" s="1102"/>
      <c r="AV205" s="1104"/>
      <c r="AW205" s="1102"/>
      <c r="AX205" s="1102"/>
      <c r="AY205" s="1109"/>
      <c r="AZ205" s="1102"/>
    </row>
    <row r="206" spans="1:52" ht="12.75" customHeight="1">
      <c r="A206" s="1103"/>
      <c r="B206" s="1103"/>
      <c r="C206" s="1104"/>
      <c r="D206" s="1105"/>
      <c r="E206" s="1104"/>
      <c r="F206" s="1102"/>
      <c r="G206" s="1102"/>
      <c r="H206" s="1102"/>
      <c r="I206" s="1102"/>
      <c r="J206" s="1102"/>
      <c r="K206" s="1104"/>
      <c r="L206" s="1102"/>
      <c r="M206" s="1102"/>
      <c r="N206" s="1102"/>
      <c r="O206" s="1102"/>
      <c r="P206" s="1102"/>
      <c r="Q206" s="1104"/>
      <c r="R206" s="1102"/>
      <c r="S206" s="1102"/>
      <c r="T206" s="1102"/>
      <c r="U206" s="1102"/>
      <c r="V206" s="1104"/>
      <c r="W206" s="1104"/>
      <c r="X206" s="1104"/>
      <c r="Y206" s="1104"/>
      <c r="Z206" s="1104"/>
      <c r="AA206" s="1104"/>
      <c r="AB206" s="1104"/>
      <c r="AC206" s="1102"/>
      <c r="AD206" s="1102"/>
      <c r="AE206" s="1107"/>
      <c r="AF206" s="1102"/>
      <c r="AG206" s="1104"/>
      <c r="AH206" s="1102"/>
      <c r="AI206" s="1102"/>
      <c r="AJ206" s="1102"/>
      <c r="AK206" s="1102"/>
      <c r="AL206" s="1104"/>
      <c r="AM206" s="1102"/>
      <c r="AN206" s="1102"/>
      <c r="AO206" s="1108"/>
      <c r="AP206" s="1102"/>
      <c r="AQ206" s="1104"/>
      <c r="AR206" s="1102"/>
      <c r="AS206" s="1102"/>
      <c r="AT206" s="1102"/>
      <c r="AU206" s="1102"/>
      <c r="AV206" s="1104"/>
      <c r="AW206" s="1102"/>
      <c r="AX206" s="1102"/>
      <c r="AY206" s="1109"/>
      <c r="AZ206" s="1102"/>
    </row>
    <row r="207" spans="1:52" ht="12.75" customHeight="1">
      <c r="A207" s="1103"/>
      <c r="B207" s="1103"/>
      <c r="C207" s="1104"/>
      <c r="D207" s="1105"/>
      <c r="E207" s="1104"/>
      <c r="F207" s="1102"/>
      <c r="G207" s="1102"/>
      <c r="H207" s="1102"/>
      <c r="I207" s="1102"/>
      <c r="J207" s="1102"/>
      <c r="K207" s="1104"/>
      <c r="L207" s="1102"/>
      <c r="M207" s="1102"/>
      <c r="N207" s="1102"/>
      <c r="O207" s="1102"/>
      <c r="P207" s="1102"/>
      <c r="Q207" s="1104"/>
      <c r="R207" s="1102"/>
      <c r="S207" s="1102"/>
      <c r="T207" s="1102"/>
      <c r="U207" s="1102"/>
      <c r="V207" s="1104"/>
      <c r="W207" s="1104"/>
      <c r="X207" s="1104"/>
      <c r="Y207" s="1104"/>
      <c r="Z207" s="1104"/>
      <c r="AA207" s="1104"/>
      <c r="AB207" s="1104"/>
      <c r="AC207" s="1102"/>
      <c r="AD207" s="1102"/>
      <c r="AE207" s="1107"/>
      <c r="AF207" s="1102"/>
      <c r="AG207" s="1104"/>
      <c r="AH207" s="1102"/>
      <c r="AI207" s="1102"/>
      <c r="AJ207" s="1102"/>
      <c r="AK207" s="1102"/>
      <c r="AL207" s="1104"/>
      <c r="AM207" s="1102"/>
      <c r="AN207" s="1102"/>
      <c r="AO207" s="1108"/>
      <c r="AP207" s="1102"/>
      <c r="AQ207" s="1104"/>
      <c r="AR207" s="1102"/>
      <c r="AS207" s="1102"/>
      <c r="AT207" s="1102"/>
      <c r="AU207" s="1102"/>
      <c r="AV207" s="1104"/>
      <c r="AW207" s="1102"/>
      <c r="AX207" s="1102"/>
      <c r="AY207" s="1109"/>
      <c r="AZ207" s="1102"/>
    </row>
    <row r="208" spans="1:52" ht="12.75" customHeight="1">
      <c r="A208" s="1103"/>
      <c r="B208" s="1103"/>
      <c r="C208" s="1104"/>
      <c r="D208" s="1105"/>
      <c r="E208" s="1104"/>
      <c r="F208" s="1102"/>
      <c r="G208" s="1102"/>
      <c r="H208" s="1102"/>
      <c r="I208" s="1102"/>
      <c r="J208" s="1102"/>
      <c r="K208" s="1104"/>
      <c r="L208" s="1102"/>
      <c r="M208" s="1102"/>
      <c r="N208" s="1102"/>
      <c r="O208" s="1102"/>
      <c r="P208" s="1102"/>
      <c r="Q208" s="1104"/>
      <c r="R208" s="1102"/>
      <c r="S208" s="1102"/>
      <c r="T208" s="1102"/>
      <c r="U208" s="1102"/>
      <c r="V208" s="1104"/>
      <c r="W208" s="1104"/>
      <c r="X208" s="1104"/>
      <c r="Y208" s="1104"/>
      <c r="Z208" s="1104"/>
      <c r="AA208" s="1104"/>
      <c r="AB208" s="1104"/>
      <c r="AC208" s="1102"/>
      <c r="AD208" s="1102"/>
      <c r="AE208" s="1107"/>
      <c r="AF208" s="1102"/>
      <c r="AG208" s="1104"/>
      <c r="AH208" s="1102"/>
      <c r="AI208" s="1102"/>
      <c r="AJ208" s="1102"/>
      <c r="AK208" s="1102"/>
      <c r="AL208" s="1104"/>
      <c r="AM208" s="1102"/>
      <c r="AN208" s="1102"/>
      <c r="AO208" s="1108"/>
      <c r="AP208" s="1102"/>
      <c r="AQ208" s="1104"/>
      <c r="AR208" s="1102"/>
      <c r="AS208" s="1102"/>
      <c r="AT208" s="1102"/>
      <c r="AU208" s="1102"/>
      <c r="AV208" s="1104"/>
      <c r="AW208" s="1102"/>
      <c r="AX208" s="1102"/>
      <c r="AY208" s="1109"/>
      <c r="AZ208" s="1102"/>
    </row>
    <row r="209" spans="1:52" ht="12.75" customHeight="1">
      <c r="A209" s="1103"/>
      <c r="B209" s="1103"/>
      <c r="C209" s="1104"/>
      <c r="D209" s="1105"/>
      <c r="E209" s="1104"/>
      <c r="F209" s="1102"/>
      <c r="G209" s="1102"/>
      <c r="H209" s="1102"/>
      <c r="I209" s="1102"/>
      <c r="J209" s="1102"/>
      <c r="K209" s="1104"/>
      <c r="L209" s="1102"/>
      <c r="M209" s="1102"/>
      <c r="N209" s="1102"/>
      <c r="O209" s="1102"/>
      <c r="P209" s="1102"/>
      <c r="Q209" s="1104"/>
      <c r="R209" s="1102"/>
      <c r="S209" s="1102"/>
      <c r="T209" s="1102"/>
      <c r="U209" s="1102"/>
      <c r="V209" s="1104"/>
      <c r="W209" s="1104"/>
      <c r="X209" s="1104"/>
      <c r="Y209" s="1104"/>
      <c r="Z209" s="1104"/>
      <c r="AA209" s="1104"/>
      <c r="AB209" s="1104"/>
      <c r="AC209" s="1102"/>
      <c r="AD209" s="1102"/>
      <c r="AE209" s="1107"/>
      <c r="AF209" s="1102"/>
      <c r="AG209" s="1104"/>
      <c r="AH209" s="1102"/>
      <c r="AI209" s="1102"/>
      <c r="AJ209" s="1102"/>
      <c r="AK209" s="1102"/>
      <c r="AL209" s="1104"/>
      <c r="AM209" s="1102"/>
      <c r="AN209" s="1102"/>
      <c r="AO209" s="1108"/>
      <c r="AP209" s="1102"/>
      <c r="AQ209" s="1104"/>
      <c r="AR209" s="1102"/>
      <c r="AS209" s="1102"/>
      <c r="AT209" s="1102"/>
      <c r="AU209" s="1102"/>
      <c r="AV209" s="1104"/>
      <c r="AW209" s="1102"/>
      <c r="AX209" s="1102"/>
      <c r="AY209" s="1109"/>
      <c r="AZ209" s="1102"/>
    </row>
    <row r="210" spans="1:52" ht="12.75" customHeight="1">
      <c r="A210" s="1103"/>
      <c r="B210" s="1103"/>
      <c r="C210" s="1104"/>
      <c r="D210" s="1105"/>
      <c r="E210" s="1104"/>
      <c r="F210" s="1102"/>
      <c r="G210" s="1102"/>
      <c r="H210" s="1102"/>
      <c r="I210" s="1102"/>
      <c r="J210" s="1102"/>
      <c r="K210" s="1104"/>
      <c r="L210" s="1102"/>
      <c r="M210" s="1102"/>
      <c r="N210" s="1102"/>
      <c r="O210" s="1102"/>
      <c r="P210" s="1102"/>
      <c r="Q210" s="1104"/>
      <c r="R210" s="1102"/>
      <c r="S210" s="1102"/>
      <c r="T210" s="1102"/>
      <c r="U210" s="1102"/>
      <c r="V210" s="1104"/>
      <c r="W210" s="1104"/>
      <c r="X210" s="1104"/>
      <c r="Y210" s="1104"/>
      <c r="Z210" s="1104"/>
      <c r="AA210" s="1104"/>
      <c r="AB210" s="1104"/>
      <c r="AC210" s="1102"/>
      <c r="AD210" s="1102"/>
      <c r="AE210" s="1107"/>
      <c r="AF210" s="1102"/>
      <c r="AG210" s="1104"/>
      <c r="AH210" s="1102"/>
      <c r="AI210" s="1102"/>
      <c r="AJ210" s="1102"/>
      <c r="AK210" s="1102"/>
      <c r="AL210" s="1104"/>
      <c r="AM210" s="1102"/>
      <c r="AN210" s="1102"/>
      <c r="AO210" s="1108"/>
      <c r="AP210" s="1102"/>
      <c r="AQ210" s="1104"/>
      <c r="AR210" s="1102"/>
      <c r="AS210" s="1102"/>
      <c r="AT210" s="1102"/>
      <c r="AU210" s="1102"/>
      <c r="AV210" s="1104"/>
      <c r="AW210" s="1102"/>
      <c r="AX210" s="1102"/>
      <c r="AY210" s="1109"/>
      <c r="AZ210" s="1102"/>
    </row>
    <row r="211" spans="1:52" ht="12.75" customHeight="1">
      <c r="A211" s="1103"/>
      <c r="B211" s="1103"/>
      <c r="C211" s="1104"/>
      <c r="D211" s="1105"/>
      <c r="E211" s="1104"/>
      <c r="F211" s="1102"/>
      <c r="G211" s="1102"/>
      <c r="H211" s="1102"/>
      <c r="I211" s="1102"/>
      <c r="J211" s="1102"/>
      <c r="K211" s="1104"/>
      <c r="L211" s="1102"/>
      <c r="M211" s="1102"/>
      <c r="N211" s="1102"/>
      <c r="O211" s="1102"/>
      <c r="P211" s="1102"/>
      <c r="Q211" s="1104"/>
      <c r="R211" s="1102"/>
      <c r="S211" s="1102"/>
      <c r="T211" s="1102"/>
      <c r="U211" s="1102"/>
      <c r="V211" s="1104"/>
      <c r="W211" s="1104"/>
      <c r="X211" s="1104"/>
      <c r="Y211" s="1104"/>
      <c r="Z211" s="1104"/>
      <c r="AA211" s="1104"/>
      <c r="AB211" s="1104"/>
      <c r="AC211" s="1102"/>
      <c r="AD211" s="1102"/>
      <c r="AE211" s="1107"/>
      <c r="AF211" s="1102"/>
      <c r="AG211" s="1104"/>
      <c r="AH211" s="1102"/>
      <c r="AI211" s="1102"/>
      <c r="AJ211" s="1102"/>
      <c r="AK211" s="1102"/>
      <c r="AL211" s="1104"/>
      <c r="AM211" s="1102"/>
      <c r="AN211" s="1102"/>
      <c r="AO211" s="1108"/>
      <c r="AP211" s="1102"/>
      <c r="AQ211" s="1104"/>
      <c r="AR211" s="1102"/>
      <c r="AS211" s="1102"/>
      <c r="AT211" s="1102"/>
      <c r="AU211" s="1102"/>
      <c r="AV211" s="1104"/>
      <c r="AW211" s="1102"/>
      <c r="AX211" s="1102"/>
      <c r="AY211" s="1109"/>
      <c r="AZ211" s="1102"/>
    </row>
    <row r="212" spans="1:52" ht="12.75" customHeight="1">
      <c r="A212" s="1103"/>
      <c r="B212" s="1103"/>
      <c r="C212" s="1104"/>
      <c r="D212" s="1105"/>
      <c r="E212" s="1104"/>
      <c r="F212" s="1102"/>
      <c r="G212" s="1102"/>
      <c r="H212" s="1102"/>
      <c r="I212" s="1102"/>
      <c r="J212" s="1102"/>
      <c r="K212" s="1104"/>
      <c r="L212" s="1102"/>
      <c r="M212" s="1102"/>
      <c r="N212" s="1102"/>
      <c r="O212" s="1102"/>
      <c r="P212" s="1102"/>
      <c r="Q212" s="1104"/>
      <c r="R212" s="1102"/>
      <c r="S212" s="1102"/>
      <c r="T212" s="1102"/>
      <c r="U212" s="1102"/>
      <c r="V212" s="1104"/>
      <c r="W212" s="1104"/>
      <c r="X212" s="1104"/>
      <c r="Y212" s="1104"/>
      <c r="Z212" s="1104"/>
      <c r="AA212" s="1104"/>
      <c r="AB212" s="1104"/>
      <c r="AC212" s="1102"/>
      <c r="AD212" s="1102"/>
      <c r="AE212" s="1107"/>
      <c r="AF212" s="1102"/>
      <c r="AG212" s="1104"/>
      <c r="AH212" s="1102"/>
      <c r="AI212" s="1102"/>
      <c r="AJ212" s="1102"/>
      <c r="AK212" s="1102"/>
      <c r="AL212" s="1104"/>
      <c r="AM212" s="1102"/>
      <c r="AN212" s="1102"/>
      <c r="AO212" s="1108"/>
      <c r="AP212" s="1102"/>
      <c r="AQ212" s="1104"/>
      <c r="AR212" s="1102"/>
      <c r="AS212" s="1102"/>
      <c r="AT212" s="1102"/>
      <c r="AU212" s="1102"/>
      <c r="AV212" s="1104"/>
      <c r="AW212" s="1102"/>
      <c r="AX212" s="1102"/>
      <c r="AY212" s="1109"/>
      <c r="AZ212" s="1102"/>
    </row>
    <row r="213" spans="1:52" ht="12.75" customHeight="1">
      <c r="A213" s="1103"/>
      <c r="B213" s="1103"/>
      <c r="C213" s="1104"/>
      <c r="D213" s="1105"/>
      <c r="E213" s="1104"/>
      <c r="F213" s="1102"/>
      <c r="G213" s="1102"/>
      <c r="H213" s="1102"/>
      <c r="I213" s="1102"/>
      <c r="J213" s="1102"/>
      <c r="K213" s="1104"/>
      <c r="L213" s="1102"/>
      <c r="M213" s="1102"/>
      <c r="N213" s="1102"/>
      <c r="O213" s="1102"/>
      <c r="P213" s="1102"/>
      <c r="Q213" s="1104"/>
      <c r="R213" s="1102"/>
      <c r="S213" s="1102"/>
      <c r="T213" s="1102"/>
      <c r="U213" s="1102"/>
      <c r="V213" s="1104"/>
      <c r="W213" s="1104"/>
      <c r="X213" s="1104"/>
      <c r="Y213" s="1104"/>
      <c r="Z213" s="1104"/>
      <c r="AA213" s="1104"/>
      <c r="AB213" s="1104"/>
      <c r="AC213" s="1102"/>
      <c r="AD213" s="1102"/>
      <c r="AE213" s="1107"/>
      <c r="AF213" s="1102"/>
      <c r="AG213" s="1104"/>
      <c r="AH213" s="1102"/>
      <c r="AI213" s="1102"/>
      <c r="AJ213" s="1102"/>
      <c r="AK213" s="1102"/>
      <c r="AL213" s="1104"/>
      <c r="AM213" s="1102"/>
      <c r="AN213" s="1102"/>
      <c r="AO213" s="1108"/>
      <c r="AP213" s="1102"/>
      <c r="AQ213" s="1104"/>
      <c r="AR213" s="1102"/>
      <c r="AS213" s="1102"/>
      <c r="AT213" s="1102"/>
      <c r="AU213" s="1102"/>
      <c r="AV213" s="1104"/>
      <c r="AW213" s="1102"/>
      <c r="AX213" s="1102"/>
      <c r="AY213" s="1109"/>
      <c r="AZ213" s="1102"/>
    </row>
    <row r="214" spans="1:52" ht="12.75" customHeight="1">
      <c r="A214" s="1103"/>
      <c r="B214" s="1103"/>
      <c r="C214" s="1104"/>
      <c r="D214" s="1105"/>
      <c r="E214" s="1104"/>
      <c r="F214" s="1102"/>
      <c r="G214" s="1102"/>
      <c r="H214" s="1102"/>
      <c r="I214" s="1102"/>
      <c r="J214" s="1102"/>
      <c r="K214" s="1104"/>
      <c r="L214" s="1102"/>
      <c r="M214" s="1102"/>
      <c r="N214" s="1102"/>
      <c r="O214" s="1102"/>
      <c r="P214" s="1102"/>
      <c r="Q214" s="1104"/>
      <c r="R214" s="1102"/>
      <c r="S214" s="1102"/>
      <c r="T214" s="1102"/>
      <c r="U214" s="1102"/>
      <c r="V214" s="1104"/>
      <c r="W214" s="1104"/>
      <c r="X214" s="1104"/>
      <c r="Y214" s="1104"/>
      <c r="Z214" s="1104"/>
      <c r="AA214" s="1104"/>
      <c r="AB214" s="1104"/>
      <c r="AC214" s="1102"/>
      <c r="AD214" s="1102"/>
      <c r="AE214" s="1107"/>
      <c r="AF214" s="1102"/>
      <c r="AG214" s="1104"/>
      <c r="AH214" s="1102"/>
      <c r="AI214" s="1102"/>
      <c r="AJ214" s="1102"/>
      <c r="AK214" s="1102"/>
      <c r="AL214" s="1104"/>
      <c r="AM214" s="1102"/>
      <c r="AN214" s="1102"/>
      <c r="AO214" s="1108"/>
      <c r="AP214" s="1102"/>
      <c r="AQ214" s="1104"/>
      <c r="AR214" s="1102"/>
      <c r="AS214" s="1102"/>
      <c r="AT214" s="1102"/>
      <c r="AU214" s="1102"/>
      <c r="AV214" s="1104"/>
      <c r="AW214" s="1102"/>
      <c r="AX214" s="1102"/>
      <c r="AY214" s="1109"/>
      <c r="AZ214" s="1102"/>
    </row>
    <row r="215" spans="1:52" ht="12.75" customHeight="1">
      <c r="A215" s="1103"/>
      <c r="B215" s="1103"/>
      <c r="C215" s="1104"/>
      <c r="D215" s="1105"/>
      <c r="E215" s="1104"/>
      <c r="F215" s="1102"/>
      <c r="G215" s="1102"/>
      <c r="H215" s="1102"/>
      <c r="I215" s="1102"/>
      <c r="J215" s="1102"/>
      <c r="K215" s="1104"/>
      <c r="L215" s="1102"/>
      <c r="M215" s="1102"/>
      <c r="N215" s="1102"/>
      <c r="O215" s="1102"/>
      <c r="P215" s="1102"/>
      <c r="Q215" s="1104"/>
      <c r="R215" s="1102"/>
      <c r="S215" s="1102"/>
      <c r="T215" s="1102"/>
      <c r="U215" s="1102"/>
      <c r="V215" s="1104"/>
      <c r="W215" s="1104"/>
      <c r="X215" s="1104"/>
      <c r="Y215" s="1104"/>
      <c r="Z215" s="1104"/>
      <c r="AA215" s="1104"/>
      <c r="AB215" s="1104"/>
      <c r="AC215" s="1102"/>
      <c r="AD215" s="1102"/>
      <c r="AE215" s="1107"/>
      <c r="AF215" s="1102"/>
      <c r="AG215" s="1104"/>
      <c r="AH215" s="1102"/>
      <c r="AI215" s="1102"/>
      <c r="AJ215" s="1102"/>
      <c r="AK215" s="1102"/>
      <c r="AL215" s="1104"/>
      <c r="AM215" s="1102"/>
      <c r="AN215" s="1102"/>
      <c r="AO215" s="1108"/>
      <c r="AP215" s="1102"/>
      <c r="AQ215" s="1104"/>
      <c r="AR215" s="1102"/>
      <c r="AS215" s="1102"/>
      <c r="AT215" s="1102"/>
      <c r="AU215" s="1102"/>
      <c r="AV215" s="1104"/>
      <c r="AW215" s="1102"/>
      <c r="AX215" s="1102"/>
      <c r="AY215" s="1109"/>
      <c r="AZ215" s="1102"/>
    </row>
    <row r="216" spans="1:52" ht="12.75" customHeight="1">
      <c r="A216" s="1103"/>
      <c r="B216" s="1103"/>
      <c r="C216" s="1104"/>
      <c r="D216" s="1105"/>
      <c r="E216" s="1104"/>
      <c r="F216" s="1102"/>
      <c r="G216" s="1102"/>
      <c r="H216" s="1102"/>
      <c r="I216" s="1102"/>
      <c r="J216" s="1102"/>
      <c r="K216" s="1104"/>
      <c r="L216" s="1102"/>
      <c r="M216" s="1102"/>
      <c r="N216" s="1102"/>
      <c r="O216" s="1102"/>
      <c r="P216" s="1102"/>
      <c r="Q216" s="1104"/>
      <c r="R216" s="1102"/>
      <c r="S216" s="1102"/>
      <c r="T216" s="1102"/>
      <c r="U216" s="1102"/>
      <c r="V216" s="1104"/>
      <c r="W216" s="1104"/>
      <c r="X216" s="1104"/>
      <c r="Y216" s="1104"/>
      <c r="Z216" s="1104"/>
      <c r="AA216" s="1104"/>
      <c r="AB216" s="1104"/>
      <c r="AC216" s="1102"/>
      <c r="AD216" s="1102"/>
      <c r="AE216" s="1107"/>
      <c r="AF216" s="1102"/>
      <c r="AG216" s="1104"/>
      <c r="AH216" s="1102"/>
      <c r="AI216" s="1102"/>
      <c r="AJ216" s="1102"/>
      <c r="AK216" s="1102"/>
      <c r="AL216" s="1104"/>
      <c r="AM216" s="1102"/>
      <c r="AN216" s="1102"/>
      <c r="AO216" s="1108"/>
      <c r="AP216" s="1102"/>
      <c r="AQ216" s="1104"/>
      <c r="AR216" s="1102"/>
      <c r="AS216" s="1102"/>
      <c r="AT216" s="1102"/>
      <c r="AU216" s="1102"/>
      <c r="AV216" s="1104"/>
      <c r="AW216" s="1102"/>
      <c r="AX216" s="1102"/>
      <c r="AY216" s="1109"/>
      <c r="AZ216" s="1102"/>
    </row>
    <row r="217" spans="1:52" ht="12.75" customHeight="1">
      <c r="A217" s="1103"/>
      <c r="B217" s="1103"/>
      <c r="C217" s="1104"/>
      <c r="D217" s="1105"/>
      <c r="E217" s="1104"/>
      <c r="F217" s="1102"/>
      <c r="G217" s="1102"/>
      <c r="H217" s="1102"/>
      <c r="I217" s="1102"/>
      <c r="J217" s="1102"/>
      <c r="K217" s="1104"/>
      <c r="L217" s="1102"/>
      <c r="M217" s="1102"/>
      <c r="N217" s="1102"/>
      <c r="O217" s="1102"/>
      <c r="P217" s="1102"/>
      <c r="Q217" s="1104"/>
      <c r="R217" s="1102"/>
      <c r="S217" s="1102"/>
      <c r="T217" s="1102"/>
      <c r="U217" s="1102"/>
      <c r="V217" s="1104"/>
      <c r="W217" s="1104"/>
      <c r="X217" s="1104"/>
      <c r="Y217" s="1104"/>
      <c r="Z217" s="1104"/>
      <c r="AA217" s="1104"/>
      <c r="AB217" s="1104"/>
      <c r="AC217" s="1102"/>
      <c r="AD217" s="1102"/>
      <c r="AE217" s="1107"/>
      <c r="AF217" s="1102"/>
      <c r="AG217" s="1104"/>
      <c r="AH217" s="1102"/>
      <c r="AI217" s="1102"/>
      <c r="AJ217" s="1102"/>
      <c r="AK217" s="1102"/>
      <c r="AL217" s="1104"/>
      <c r="AM217" s="1102"/>
      <c r="AN217" s="1102"/>
      <c r="AO217" s="1108"/>
      <c r="AP217" s="1102"/>
      <c r="AQ217" s="1104"/>
      <c r="AR217" s="1102"/>
      <c r="AS217" s="1102"/>
      <c r="AT217" s="1102"/>
      <c r="AU217" s="1102"/>
      <c r="AV217" s="1104"/>
      <c r="AW217" s="1102"/>
      <c r="AX217" s="1102"/>
      <c r="AY217" s="1109"/>
      <c r="AZ217" s="1102"/>
    </row>
    <row r="218" spans="1:52" ht="12.75" customHeight="1">
      <c r="A218" s="1103"/>
      <c r="B218" s="1103"/>
      <c r="C218" s="1104"/>
      <c r="D218" s="1105"/>
      <c r="E218" s="1104"/>
      <c r="F218" s="1102"/>
      <c r="G218" s="1102"/>
      <c r="H218" s="1102"/>
      <c r="I218" s="1102"/>
      <c r="J218" s="1102"/>
      <c r="K218" s="1104"/>
      <c r="L218" s="1102"/>
      <c r="M218" s="1102"/>
      <c r="N218" s="1102"/>
      <c r="O218" s="1102"/>
      <c r="P218" s="1102"/>
      <c r="Q218" s="1104"/>
      <c r="R218" s="1102"/>
      <c r="S218" s="1102"/>
      <c r="T218" s="1102"/>
      <c r="U218" s="1102"/>
      <c r="V218" s="1104"/>
      <c r="W218" s="1104"/>
      <c r="X218" s="1104"/>
      <c r="Y218" s="1104"/>
      <c r="Z218" s="1104"/>
      <c r="AA218" s="1104"/>
      <c r="AB218" s="1104"/>
      <c r="AC218" s="1102"/>
      <c r="AD218" s="1102"/>
      <c r="AE218" s="1107"/>
      <c r="AF218" s="1102"/>
      <c r="AG218" s="1104"/>
      <c r="AH218" s="1102"/>
      <c r="AI218" s="1102"/>
      <c r="AJ218" s="1102"/>
      <c r="AK218" s="1102"/>
      <c r="AL218" s="1104"/>
      <c r="AM218" s="1102"/>
      <c r="AN218" s="1102"/>
      <c r="AO218" s="1108"/>
      <c r="AP218" s="1102"/>
      <c r="AQ218" s="1104"/>
      <c r="AR218" s="1102"/>
      <c r="AS218" s="1102"/>
      <c r="AT218" s="1102"/>
      <c r="AU218" s="1102"/>
      <c r="AV218" s="1104"/>
      <c r="AW218" s="1102"/>
      <c r="AX218" s="1102"/>
      <c r="AY218" s="1109"/>
      <c r="AZ218" s="1102"/>
    </row>
    <row r="219" spans="1:52" ht="12.75" customHeight="1">
      <c r="A219" s="1103"/>
      <c r="B219" s="1103"/>
      <c r="C219" s="1104"/>
      <c r="D219" s="1105"/>
      <c r="E219" s="1104"/>
      <c r="F219" s="1102"/>
      <c r="G219" s="1102"/>
      <c r="H219" s="1102"/>
      <c r="I219" s="1102"/>
      <c r="J219" s="1102"/>
      <c r="K219" s="1104"/>
      <c r="L219" s="1102"/>
      <c r="M219" s="1102"/>
      <c r="N219" s="1102"/>
      <c r="O219" s="1102"/>
      <c r="P219" s="1102"/>
      <c r="Q219" s="1104"/>
      <c r="R219" s="1102"/>
      <c r="S219" s="1102"/>
      <c r="T219" s="1102"/>
      <c r="U219" s="1102"/>
      <c r="V219" s="1104"/>
      <c r="W219" s="1104"/>
      <c r="X219" s="1104"/>
      <c r="Y219" s="1104"/>
      <c r="Z219" s="1104"/>
      <c r="AA219" s="1104"/>
      <c r="AB219" s="1104"/>
      <c r="AC219" s="1102"/>
      <c r="AD219" s="1102"/>
      <c r="AE219" s="1107"/>
      <c r="AF219" s="1102"/>
      <c r="AG219" s="1104"/>
      <c r="AH219" s="1102"/>
      <c r="AI219" s="1102"/>
      <c r="AJ219" s="1102"/>
      <c r="AK219" s="1102"/>
      <c r="AL219" s="1104"/>
      <c r="AM219" s="1102"/>
      <c r="AN219" s="1102"/>
      <c r="AO219" s="1108"/>
      <c r="AP219" s="1102"/>
      <c r="AQ219" s="1104"/>
      <c r="AR219" s="1102"/>
      <c r="AS219" s="1102"/>
      <c r="AT219" s="1102"/>
      <c r="AU219" s="1102"/>
      <c r="AV219" s="1104"/>
      <c r="AW219" s="1102"/>
      <c r="AX219" s="1102"/>
      <c r="AY219" s="1109"/>
      <c r="AZ219" s="1102"/>
    </row>
    <row r="220" spans="1:52" ht="12.75" customHeight="1">
      <c r="A220" s="1103"/>
      <c r="B220" s="1103"/>
      <c r="C220" s="1104"/>
      <c r="D220" s="1105"/>
      <c r="E220" s="1104"/>
      <c r="F220" s="1102"/>
      <c r="G220" s="1102"/>
      <c r="H220" s="1102"/>
      <c r="I220" s="1102"/>
      <c r="J220" s="1102"/>
      <c r="K220" s="1104"/>
      <c r="L220" s="1102"/>
      <c r="M220" s="1102"/>
      <c r="N220" s="1102"/>
      <c r="O220" s="1102"/>
      <c r="P220" s="1102"/>
      <c r="Q220" s="1104"/>
      <c r="R220" s="1102"/>
      <c r="S220" s="1102"/>
      <c r="T220" s="1102"/>
      <c r="U220" s="1102"/>
      <c r="V220" s="1104"/>
      <c r="W220" s="1104"/>
      <c r="X220" s="1104"/>
      <c r="Y220" s="1104"/>
      <c r="Z220" s="1104"/>
      <c r="AA220" s="1104"/>
      <c r="AB220" s="1104"/>
      <c r="AC220" s="1102"/>
      <c r="AD220" s="1102"/>
      <c r="AE220" s="1107"/>
      <c r="AF220" s="1102"/>
      <c r="AG220" s="1104"/>
      <c r="AH220" s="1102"/>
      <c r="AI220" s="1102"/>
      <c r="AJ220" s="1102"/>
      <c r="AK220" s="1102"/>
      <c r="AL220" s="1104"/>
      <c r="AM220" s="1102"/>
      <c r="AN220" s="1102"/>
      <c r="AO220" s="1108"/>
      <c r="AP220" s="1102"/>
      <c r="AQ220" s="1104"/>
      <c r="AR220" s="1102"/>
      <c r="AS220" s="1102"/>
      <c r="AT220" s="1102"/>
      <c r="AU220" s="1102"/>
      <c r="AV220" s="1104"/>
      <c r="AW220" s="1102"/>
      <c r="AX220" s="1102"/>
      <c r="AY220" s="1109"/>
      <c r="AZ220" s="1102"/>
    </row>
    <row r="221" spans="1:52" ht="12.75" customHeight="1">
      <c r="A221" s="1103"/>
      <c r="B221" s="1103"/>
      <c r="C221" s="1104"/>
      <c r="D221" s="1105"/>
      <c r="E221" s="1104"/>
      <c r="F221" s="1102"/>
      <c r="G221" s="1102"/>
      <c r="H221" s="1102"/>
      <c r="I221" s="1102"/>
      <c r="J221" s="1102"/>
      <c r="K221" s="1104"/>
      <c r="L221" s="1102"/>
      <c r="M221" s="1102"/>
      <c r="N221" s="1102"/>
      <c r="O221" s="1102"/>
      <c r="P221" s="1102"/>
      <c r="Q221" s="1104"/>
      <c r="R221" s="1102"/>
      <c r="S221" s="1102"/>
      <c r="T221" s="1102"/>
      <c r="U221" s="1102"/>
      <c r="V221" s="1104"/>
      <c r="W221" s="1104"/>
      <c r="X221" s="1104"/>
      <c r="Y221" s="1104"/>
      <c r="Z221" s="1104"/>
      <c r="AA221" s="1104"/>
      <c r="AB221" s="1104"/>
      <c r="AC221" s="1102"/>
      <c r="AD221" s="1102"/>
      <c r="AE221" s="1107"/>
      <c r="AF221" s="1102"/>
      <c r="AG221" s="1104"/>
      <c r="AH221" s="1102"/>
      <c r="AI221" s="1102"/>
      <c r="AJ221" s="1102"/>
      <c r="AK221" s="1102"/>
      <c r="AL221" s="1104"/>
      <c r="AM221" s="1102"/>
      <c r="AN221" s="1102"/>
      <c r="AO221" s="1108"/>
      <c r="AP221" s="1102"/>
      <c r="AQ221" s="1104"/>
      <c r="AR221" s="1102"/>
      <c r="AS221" s="1102"/>
      <c r="AT221" s="1102"/>
      <c r="AU221" s="1102"/>
      <c r="AV221" s="1104"/>
      <c r="AW221" s="1102"/>
      <c r="AX221" s="1102"/>
      <c r="AY221" s="1109"/>
      <c r="AZ221" s="1102"/>
    </row>
    <row r="222" spans="1:52" ht="12.75" customHeight="1">
      <c r="A222" s="1103"/>
      <c r="B222" s="1103"/>
      <c r="C222" s="1104"/>
      <c r="D222" s="1105"/>
      <c r="E222" s="1104"/>
      <c r="F222" s="1102"/>
      <c r="G222" s="1102"/>
      <c r="H222" s="1102"/>
      <c r="I222" s="1102"/>
      <c r="J222" s="1102"/>
      <c r="K222" s="1104"/>
      <c r="L222" s="1102"/>
      <c r="M222" s="1102"/>
      <c r="N222" s="1102"/>
      <c r="O222" s="1102"/>
      <c r="P222" s="1102"/>
      <c r="Q222" s="1104"/>
      <c r="R222" s="1102"/>
      <c r="S222" s="1102"/>
      <c r="T222" s="1102"/>
      <c r="U222" s="1102"/>
      <c r="V222" s="1104"/>
      <c r="W222" s="1104"/>
      <c r="X222" s="1104"/>
      <c r="Y222" s="1104"/>
      <c r="Z222" s="1104"/>
      <c r="AA222" s="1104"/>
      <c r="AB222" s="1104"/>
      <c r="AC222" s="1102"/>
      <c r="AD222" s="1102"/>
      <c r="AE222" s="1107"/>
      <c r="AF222" s="1102"/>
      <c r="AG222" s="1104"/>
      <c r="AH222" s="1102"/>
      <c r="AI222" s="1102"/>
      <c r="AJ222" s="1102"/>
      <c r="AK222" s="1102"/>
      <c r="AL222" s="1104"/>
      <c r="AM222" s="1102"/>
      <c r="AN222" s="1102"/>
      <c r="AO222" s="1108"/>
      <c r="AP222" s="1102"/>
      <c r="AQ222" s="1104"/>
      <c r="AR222" s="1102"/>
      <c r="AS222" s="1102"/>
      <c r="AT222" s="1102"/>
      <c r="AU222" s="1102"/>
      <c r="AV222" s="1104"/>
      <c r="AW222" s="1102"/>
      <c r="AX222" s="1102"/>
      <c r="AY222" s="1109"/>
      <c r="AZ222" s="1102"/>
    </row>
    <row r="223" spans="1:52" ht="12.75" customHeight="1">
      <c r="A223" s="1103"/>
      <c r="B223" s="1103"/>
      <c r="C223" s="1104"/>
      <c r="D223" s="1105"/>
      <c r="E223" s="1104"/>
      <c r="F223" s="1102"/>
      <c r="G223" s="1102"/>
      <c r="H223" s="1102"/>
      <c r="I223" s="1102"/>
      <c r="J223" s="1102"/>
      <c r="K223" s="1104"/>
      <c r="L223" s="1102"/>
      <c r="M223" s="1102"/>
      <c r="N223" s="1102"/>
      <c r="O223" s="1102"/>
      <c r="P223" s="1102"/>
      <c r="Q223" s="1104"/>
      <c r="R223" s="1102"/>
      <c r="S223" s="1102"/>
      <c r="T223" s="1102"/>
      <c r="U223" s="1102"/>
      <c r="V223" s="1104"/>
      <c r="W223" s="1104"/>
      <c r="X223" s="1104"/>
      <c r="Y223" s="1104"/>
      <c r="Z223" s="1104"/>
      <c r="AA223" s="1104"/>
      <c r="AB223" s="1104"/>
      <c r="AC223" s="1102"/>
      <c r="AD223" s="1102"/>
      <c r="AE223" s="1107"/>
      <c r="AF223" s="1102"/>
      <c r="AG223" s="1104"/>
      <c r="AH223" s="1102"/>
      <c r="AI223" s="1102"/>
      <c r="AJ223" s="1102"/>
      <c r="AK223" s="1102"/>
      <c r="AL223" s="1104"/>
      <c r="AM223" s="1102"/>
      <c r="AN223" s="1102"/>
      <c r="AO223" s="1108"/>
      <c r="AP223" s="1102"/>
      <c r="AQ223" s="1104"/>
      <c r="AR223" s="1102"/>
      <c r="AS223" s="1102"/>
      <c r="AT223" s="1102"/>
      <c r="AU223" s="1102"/>
      <c r="AV223" s="1104"/>
      <c r="AW223" s="1102"/>
      <c r="AX223" s="1102"/>
      <c r="AY223" s="1109"/>
      <c r="AZ223" s="1102"/>
    </row>
    <row r="224" spans="1:52" ht="12.75" customHeight="1">
      <c r="A224" s="1103"/>
      <c r="B224" s="1103"/>
      <c r="C224" s="1104"/>
      <c r="D224" s="1105"/>
      <c r="E224" s="1104"/>
      <c r="F224" s="1102"/>
      <c r="G224" s="1102"/>
      <c r="H224" s="1102"/>
      <c r="I224" s="1102"/>
      <c r="J224" s="1102"/>
      <c r="K224" s="1104"/>
      <c r="L224" s="1102"/>
      <c r="M224" s="1102"/>
      <c r="N224" s="1102"/>
      <c r="O224" s="1102"/>
      <c r="P224" s="1102"/>
      <c r="Q224" s="1104"/>
      <c r="R224" s="1102"/>
      <c r="S224" s="1102"/>
      <c r="T224" s="1102"/>
      <c r="U224" s="1102"/>
      <c r="V224" s="1104"/>
      <c r="W224" s="1104"/>
      <c r="X224" s="1104"/>
      <c r="Y224" s="1104"/>
      <c r="Z224" s="1104"/>
      <c r="AA224" s="1104"/>
      <c r="AB224" s="1104"/>
      <c r="AC224" s="1102"/>
      <c r="AD224" s="1102"/>
      <c r="AE224" s="1107"/>
      <c r="AF224" s="1102"/>
      <c r="AG224" s="1104"/>
      <c r="AH224" s="1102"/>
      <c r="AI224" s="1102"/>
      <c r="AJ224" s="1102"/>
      <c r="AK224" s="1102"/>
      <c r="AL224" s="1104"/>
      <c r="AM224" s="1102"/>
      <c r="AN224" s="1102"/>
      <c r="AO224" s="1108"/>
      <c r="AP224" s="1102"/>
      <c r="AQ224" s="1104"/>
      <c r="AR224" s="1102"/>
      <c r="AS224" s="1102"/>
      <c r="AT224" s="1102"/>
      <c r="AU224" s="1102"/>
      <c r="AV224" s="1104"/>
      <c r="AW224" s="1102"/>
      <c r="AX224" s="1102"/>
      <c r="AY224" s="1109"/>
      <c r="AZ224" s="1102"/>
    </row>
    <row r="225" spans="1:52" ht="12.75" customHeight="1">
      <c r="A225" s="1103"/>
      <c r="B225" s="1103"/>
      <c r="C225" s="1104"/>
      <c r="D225" s="1105"/>
      <c r="E225" s="1104"/>
      <c r="F225" s="1102"/>
      <c r="G225" s="1102"/>
      <c r="H225" s="1102"/>
      <c r="I225" s="1102"/>
      <c r="J225" s="1102"/>
      <c r="K225" s="1104"/>
      <c r="L225" s="1102"/>
      <c r="M225" s="1102"/>
      <c r="N225" s="1102"/>
      <c r="O225" s="1102"/>
      <c r="P225" s="1102"/>
      <c r="Q225" s="1104"/>
      <c r="R225" s="1102"/>
      <c r="S225" s="1102"/>
      <c r="T225" s="1102"/>
      <c r="U225" s="1102"/>
      <c r="V225" s="1104"/>
      <c r="W225" s="1104"/>
      <c r="X225" s="1104"/>
      <c r="Y225" s="1104"/>
      <c r="Z225" s="1104"/>
      <c r="AA225" s="1104"/>
      <c r="AB225" s="1104"/>
      <c r="AC225" s="1102"/>
      <c r="AD225" s="1102"/>
      <c r="AE225" s="1107"/>
      <c r="AF225" s="1102"/>
      <c r="AG225" s="1104"/>
      <c r="AH225" s="1102"/>
      <c r="AI225" s="1102"/>
      <c r="AJ225" s="1102"/>
      <c r="AK225" s="1102"/>
      <c r="AL225" s="1104"/>
      <c r="AM225" s="1102"/>
      <c r="AN225" s="1102"/>
      <c r="AO225" s="1108"/>
      <c r="AP225" s="1102"/>
      <c r="AQ225" s="1104"/>
      <c r="AR225" s="1102"/>
      <c r="AS225" s="1102"/>
      <c r="AT225" s="1102"/>
      <c r="AU225" s="1102"/>
      <c r="AV225" s="1104"/>
      <c r="AW225" s="1102"/>
      <c r="AX225" s="1102"/>
      <c r="AY225" s="1109"/>
      <c r="AZ225" s="1102"/>
    </row>
    <row r="226" spans="1:52" ht="12.75" customHeight="1">
      <c r="A226" s="1103"/>
      <c r="B226" s="1103"/>
      <c r="C226" s="1104"/>
      <c r="D226" s="1105"/>
      <c r="E226" s="1104"/>
      <c r="F226" s="1102"/>
      <c r="G226" s="1102"/>
      <c r="H226" s="1102"/>
      <c r="I226" s="1102"/>
      <c r="J226" s="1102"/>
      <c r="K226" s="1104"/>
      <c r="L226" s="1102"/>
      <c r="M226" s="1102"/>
      <c r="N226" s="1102"/>
      <c r="O226" s="1102"/>
      <c r="P226" s="1102"/>
      <c r="Q226" s="1104"/>
      <c r="R226" s="1102"/>
      <c r="S226" s="1102"/>
      <c r="T226" s="1102"/>
      <c r="U226" s="1102"/>
      <c r="V226" s="1104"/>
      <c r="W226" s="1104"/>
      <c r="X226" s="1104"/>
      <c r="Y226" s="1104"/>
      <c r="Z226" s="1104"/>
      <c r="AA226" s="1104"/>
      <c r="AB226" s="1104"/>
      <c r="AC226" s="1102"/>
      <c r="AD226" s="1102"/>
      <c r="AE226" s="1107"/>
      <c r="AF226" s="1102"/>
      <c r="AG226" s="1104"/>
      <c r="AH226" s="1102"/>
      <c r="AI226" s="1102"/>
      <c r="AJ226" s="1102"/>
      <c r="AK226" s="1102"/>
      <c r="AL226" s="1104"/>
      <c r="AM226" s="1102"/>
      <c r="AN226" s="1102"/>
      <c r="AO226" s="1108"/>
      <c r="AP226" s="1102"/>
      <c r="AQ226" s="1104"/>
      <c r="AR226" s="1102"/>
      <c r="AS226" s="1102"/>
      <c r="AT226" s="1102"/>
      <c r="AU226" s="1102"/>
      <c r="AV226" s="1104"/>
      <c r="AW226" s="1102"/>
      <c r="AX226" s="1102"/>
      <c r="AY226" s="1109"/>
      <c r="AZ226" s="1102"/>
    </row>
    <row r="227" spans="1:52" ht="12.75" customHeight="1">
      <c r="A227" s="1103"/>
      <c r="B227" s="1103"/>
      <c r="C227" s="1104"/>
      <c r="D227" s="1105"/>
      <c r="E227" s="1104"/>
      <c r="F227" s="1102"/>
      <c r="G227" s="1102"/>
      <c r="H227" s="1102"/>
      <c r="I227" s="1102"/>
      <c r="J227" s="1102"/>
      <c r="K227" s="1104"/>
      <c r="L227" s="1102"/>
      <c r="M227" s="1102"/>
      <c r="N227" s="1102"/>
      <c r="O227" s="1102"/>
      <c r="P227" s="1102"/>
      <c r="Q227" s="1104"/>
      <c r="R227" s="1102"/>
      <c r="S227" s="1102"/>
      <c r="T227" s="1102"/>
      <c r="U227" s="1102"/>
      <c r="V227" s="1104"/>
      <c r="W227" s="1104"/>
      <c r="X227" s="1104"/>
      <c r="Y227" s="1104"/>
      <c r="Z227" s="1104"/>
      <c r="AA227" s="1104"/>
      <c r="AB227" s="1104"/>
      <c r="AC227" s="1102"/>
      <c r="AD227" s="1102"/>
      <c r="AE227" s="1107"/>
      <c r="AF227" s="1102"/>
      <c r="AG227" s="1104"/>
      <c r="AH227" s="1102"/>
      <c r="AI227" s="1102"/>
      <c r="AJ227" s="1102"/>
      <c r="AK227" s="1102"/>
      <c r="AL227" s="1104"/>
      <c r="AM227" s="1102"/>
      <c r="AN227" s="1102"/>
      <c r="AO227" s="1108"/>
      <c r="AP227" s="1102"/>
      <c r="AQ227" s="1104"/>
      <c r="AR227" s="1102"/>
      <c r="AS227" s="1102"/>
      <c r="AT227" s="1102"/>
      <c r="AU227" s="1102"/>
      <c r="AV227" s="1104"/>
      <c r="AW227" s="1102"/>
      <c r="AX227" s="1102"/>
      <c r="AY227" s="1109"/>
      <c r="AZ227" s="1102"/>
    </row>
    <row r="228" spans="1:52" ht="12.75" customHeight="1">
      <c r="A228" s="1103"/>
      <c r="B228" s="1103"/>
      <c r="C228" s="1104"/>
      <c r="D228" s="1105"/>
      <c r="E228" s="1104"/>
      <c r="F228" s="1102"/>
      <c r="G228" s="1102"/>
      <c r="H228" s="1102"/>
      <c r="I228" s="1102"/>
      <c r="J228" s="1102"/>
      <c r="K228" s="1104"/>
      <c r="L228" s="1102"/>
      <c r="M228" s="1102"/>
      <c r="N228" s="1102"/>
      <c r="O228" s="1102"/>
      <c r="P228" s="1102"/>
      <c r="Q228" s="1104"/>
      <c r="R228" s="1102"/>
      <c r="S228" s="1102"/>
      <c r="T228" s="1102"/>
      <c r="U228" s="1102"/>
      <c r="V228" s="1104"/>
      <c r="W228" s="1104"/>
      <c r="X228" s="1104"/>
      <c r="Y228" s="1104"/>
      <c r="Z228" s="1104"/>
      <c r="AA228" s="1104"/>
      <c r="AB228" s="1104"/>
      <c r="AC228" s="1102"/>
      <c r="AD228" s="1102"/>
      <c r="AE228" s="1107"/>
      <c r="AF228" s="1102"/>
      <c r="AG228" s="1104"/>
      <c r="AH228" s="1102"/>
      <c r="AI228" s="1102"/>
      <c r="AJ228" s="1102"/>
      <c r="AK228" s="1102"/>
      <c r="AL228" s="1104"/>
      <c r="AM228" s="1102"/>
      <c r="AN228" s="1102"/>
      <c r="AO228" s="1108"/>
      <c r="AP228" s="1102"/>
      <c r="AQ228" s="1104"/>
      <c r="AR228" s="1102"/>
      <c r="AS228" s="1102"/>
      <c r="AT228" s="1102"/>
      <c r="AU228" s="1102"/>
      <c r="AV228" s="1104"/>
      <c r="AW228" s="1102"/>
      <c r="AX228" s="1102"/>
      <c r="AY228" s="1109"/>
      <c r="AZ228" s="1102"/>
    </row>
    <row r="229" spans="1:52" ht="12.75" customHeight="1">
      <c r="A229" s="1103"/>
      <c r="B229" s="1103"/>
      <c r="C229" s="1104"/>
      <c r="D229" s="1105"/>
      <c r="E229" s="1104"/>
      <c r="F229" s="1102"/>
      <c r="G229" s="1102"/>
      <c r="H229" s="1102"/>
      <c r="I229" s="1102"/>
      <c r="J229" s="1102"/>
      <c r="K229" s="1104"/>
      <c r="L229" s="1102"/>
      <c r="M229" s="1102"/>
      <c r="N229" s="1102"/>
      <c r="O229" s="1102"/>
      <c r="P229" s="1102"/>
      <c r="Q229" s="1104"/>
      <c r="R229" s="1102"/>
      <c r="S229" s="1102"/>
      <c r="T229" s="1102"/>
      <c r="U229" s="1102"/>
      <c r="V229" s="1104"/>
      <c r="W229" s="1104"/>
      <c r="X229" s="1104"/>
      <c r="Y229" s="1104"/>
      <c r="Z229" s="1104"/>
      <c r="AA229" s="1104"/>
      <c r="AB229" s="1104"/>
      <c r="AC229" s="1102"/>
      <c r="AD229" s="1102"/>
      <c r="AE229" s="1107"/>
      <c r="AF229" s="1102"/>
      <c r="AG229" s="1104"/>
      <c r="AH229" s="1102"/>
      <c r="AI229" s="1102"/>
      <c r="AJ229" s="1102"/>
      <c r="AK229" s="1102"/>
      <c r="AL229" s="1104"/>
      <c r="AM229" s="1102"/>
      <c r="AN229" s="1102"/>
      <c r="AO229" s="1108"/>
      <c r="AP229" s="1102"/>
      <c r="AQ229" s="1104"/>
      <c r="AR229" s="1102"/>
      <c r="AS229" s="1102"/>
      <c r="AT229" s="1102"/>
      <c r="AU229" s="1102"/>
      <c r="AV229" s="1104"/>
      <c r="AW229" s="1102"/>
      <c r="AX229" s="1102"/>
      <c r="AY229" s="1109"/>
      <c r="AZ229" s="1102"/>
    </row>
    <row r="230" spans="1:52" ht="12.75" customHeight="1">
      <c r="A230" s="1103"/>
      <c r="B230" s="1103"/>
      <c r="C230" s="1104"/>
      <c r="D230" s="1105"/>
      <c r="E230" s="1104"/>
      <c r="F230" s="1102"/>
      <c r="G230" s="1102"/>
      <c r="H230" s="1102"/>
      <c r="I230" s="1102"/>
      <c r="J230" s="1102"/>
      <c r="K230" s="1104"/>
      <c r="L230" s="1102"/>
      <c r="M230" s="1102"/>
      <c r="N230" s="1102"/>
      <c r="O230" s="1102"/>
      <c r="P230" s="1102"/>
      <c r="Q230" s="1104"/>
      <c r="R230" s="1102"/>
      <c r="S230" s="1102"/>
      <c r="T230" s="1102"/>
      <c r="U230" s="1102"/>
      <c r="V230" s="1104"/>
      <c r="W230" s="1104"/>
      <c r="X230" s="1104"/>
      <c r="Y230" s="1104"/>
      <c r="Z230" s="1104"/>
      <c r="AA230" s="1104"/>
      <c r="AB230" s="1104"/>
      <c r="AC230" s="1102"/>
      <c r="AD230" s="1102"/>
      <c r="AE230" s="1107"/>
      <c r="AF230" s="1102"/>
      <c r="AG230" s="1104"/>
      <c r="AH230" s="1102"/>
      <c r="AI230" s="1102"/>
      <c r="AJ230" s="1102"/>
      <c r="AK230" s="1102"/>
      <c r="AL230" s="1104"/>
      <c r="AM230" s="1102"/>
      <c r="AN230" s="1102"/>
      <c r="AO230" s="1108"/>
      <c r="AP230" s="1102"/>
      <c r="AQ230" s="1104"/>
      <c r="AR230" s="1102"/>
      <c r="AS230" s="1102"/>
      <c r="AT230" s="1102"/>
      <c r="AU230" s="1102"/>
      <c r="AV230" s="1104"/>
      <c r="AW230" s="1102"/>
      <c r="AX230" s="1102"/>
      <c r="AY230" s="1109"/>
      <c r="AZ230" s="1102"/>
    </row>
    <row r="231" spans="1:52" ht="12.75" customHeight="1">
      <c r="A231" s="1103"/>
      <c r="B231" s="1103"/>
      <c r="C231" s="1104"/>
      <c r="D231" s="1105"/>
      <c r="E231" s="1104"/>
      <c r="F231" s="1102"/>
      <c r="G231" s="1102"/>
      <c r="H231" s="1102"/>
      <c r="I231" s="1102"/>
      <c r="J231" s="1102"/>
      <c r="K231" s="1104"/>
      <c r="L231" s="1102"/>
      <c r="M231" s="1102"/>
      <c r="N231" s="1102"/>
      <c r="O231" s="1102"/>
      <c r="P231" s="1102"/>
      <c r="Q231" s="1104"/>
      <c r="R231" s="1102"/>
      <c r="S231" s="1102"/>
      <c r="T231" s="1102"/>
      <c r="U231" s="1102"/>
      <c r="V231" s="1104"/>
      <c r="W231" s="1104"/>
      <c r="X231" s="1104"/>
      <c r="Y231" s="1104"/>
      <c r="Z231" s="1104"/>
      <c r="AA231" s="1104"/>
      <c r="AB231" s="1104"/>
      <c r="AC231" s="1102"/>
      <c r="AD231" s="1102"/>
      <c r="AE231" s="1107"/>
      <c r="AF231" s="1102"/>
      <c r="AG231" s="1104"/>
      <c r="AH231" s="1102"/>
      <c r="AI231" s="1102"/>
      <c r="AJ231" s="1102"/>
      <c r="AK231" s="1102"/>
      <c r="AL231" s="1104"/>
      <c r="AM231" s="1102"/>
      <c r="AN231" s="1102"/>
      <c r="AO231" s="1108"/>
      <c r="AP231" s="1102"/>
      <c r="AQ231" s="1104"/>
      <c r="AR231" s="1102"/>
      <c r="AS231" s="1102"/>
      <c r="AT231" s="1102"/>
      <c r="AU231" s="1102"/>
      <c r="AV231" s="1104"/>
      <c r="AW231" s="1102"/>
      <c r="AX231" s="1102"/>
      <c r="AY231" s="1109"/>
      <c r="AZ231" s="1102"/>
    </row>
    <row r="232" spans="1:52" ht="12.75" customHeight="1">
      <c r="A232" s="1103"/>
      <c r="B232" s="1103"/>
      <c r="C232" s="1104"/>
      <c r="D232" s="1105"/>
      <c r="E232" s="1104"/>
      <c r="F232" s="1102"/>
      <c r="G232" s="1102"/>
      <c r="H232" s="1102"/>
      <c r="I232" s="1102"/>
      <c r="J232" s="1102"/>
      <c r="K232" s="1104"/>
      <c r="L232" s="1102"/>
      <c r="M232" s="1102"/>
      <c r="N232" s="1102"/>
      <c r="O232" s="1102"/>
      <c r="P232" s="1102"/>
      <c r="Q232" s="1104"/>
      <c r="R232" s="1102"/>
      <c r="S232" s="1102"/>
      <c r="T232" s="1102"/>
      <c r="U232" s="1102"/>
      <c r="V232" s="1104"/>
      <c r="W232" s="1104"/>
      <c r="X232" s="1104"/>
      <c r="Y232" s="1104"/>
      <c r="Z232" s="1104"/>
      <c r="AA232" s="1104"/>
      <c r="AB232" s="1104"/>
      <c r="AC232" s="1102"/>
      <c r="AD232" s="1102"/>
      <c r="AE232" s="1107"/>
      <c r="AF232" s="1102"/>
      <c r="AG232" s="1104"/>
      <c r="AH232" s="1102"/>
      <c r="AI232" s="1102"/>
      <c r="AJ232" s="1102"/>
      <c r="AK232" s="1102"/>
      <c r="AL232" s="1104"/>
      <c r="AM232" s="1102"/>
      <c r="AN232" s="1102"/>
      <c r="AO232" s="1108"/>
      <c r="AP232" s="1102"/>
      <c r="AQ232" s="1104"/>
      <c r="AR232" s="1102"/>
      <c r="AS232" s="1102"/>
      <c r="AT232" s="1102"/>
      <c r="AU232" s="1102"/>
      <c r="AV232" s="1104"/>
      <c r="AW232" s="1102"/>
      <c r="AX232" s="1102"/>
      <c r="AY232" s="1109"/>
      <c r="AZ232" s="1102"/>
    </row>
    <row r="233" spans="1:52" ht="12.75" customHeight="1">
      <c r="A233" s="1103"/>
      <c r="B233" s="1103"/>
      <c r="C233" s="1104"/>
      <c r="D233" s="1105"/>
      <c r="E233" s="1104"/>
      <c r="F233" s="1102"/>
      <c r="G233" s="1102"/>
      <c r="H233" s="1102"/>
      <c r="I233" s="1102"/>
      <c r="J233" s="1102"/>
      <c r="K233" s="1104"/>
      <c r="L233" s="1102"/>
      <c r="M233" s="1102"/>
      <c r="N233" s="1102"/>
      <c r="O233" s="1102"/>
      <c r="P233" s="1102"/>
      <c r="Q233" s="1104"/>
      <c r="R233" s="1102"/>
      <c r="S233" s="1102"/>
      <c r="T233" s="1102"/>
      <c r="U233" s="1102"/>
      <c r="V233" s="1104"/>
      <c r="W233" s="1104"/>
      <c r="X233" s="1104"/>
      <c r="Y233" s="1104"/>
      <c r="Z233" s="1104"/>
      <c r="AA233" s="1104"/>
      <c r="AB233" s="1104"/>
      <c r="AC233" s="1102"/>
      <c r="AD233" s="1102"/>
      <c r="AE233" s="1107"/>
      <c r="AF233" s="1102"/>
      <c r="AG233" s="1104"/>
      <c r="AH233" s="1102"/>
      <c r="AI233" s="1102"/>
      <c r="AJ233" s="1102"/>
      <c r="AK233" s="1102"/>
      <c r="AL233" s="1104"/>
      <c r="AM233" s="1102"/>
      <c r="AN233" s="1102"/>
      <c r="AO233" s="1108"/>
      <c r="AP233" s="1102"/>
      <c r="AQ233" s="1104"/>
      <c r="AR233" s="1102"/>
      <c r="AS233" s="1102"/>
      <c r="AT233" s="1102"/>
      <c r="AU233" s="1102"/>
      <c r="AV233" s="1104"/>
      <c r="AW233" s="1102"/>
      <c r="AX233" s="1102"/>
      <c r="AY233" s="1109"/>
      <c r="AZ233" s="1102"/>
    </row>
    <row r="234" spans="1:52" ht="12.75" customHeight="1">
      <c r="A234" s="1103"/>
      <c r="B234" s="1103"/>
      <c r="C234" s="1104"/>
      <c r="D234" s="1105"/>
      <c r="E234" s="1104"/>
      <c r="F234" s="1102"/>
      <c r="G234" s="1102"/>
      <c r="H234" s="1102"/>
      <c r="I234" s="1102"/>
      <c r="J234" s="1102"/>
      <c r="K234" s="1104"/>
      <c r="L234" s="1102"/>
      <c r="M234" s="1102"/>
      <c r="N234" s="1102"/>
      <c r="O234" s="1102"/>
      <c r="P234" s="1102"/>
      <c r="Q234" s="1104"/>
      <c r="R234" s="1102"/>
      <c r="S234" s="1102"/>
      <c r="T234" s="1102"/>
      <c r="U234" s="1102"/>
      <c r="V234" s="1104"/>
      <c r="W234" s="1104"/>
      <c r="X234" s="1104"/>
      <c r="Y234" s="1104"/>
      <c r="Z234" s="1104"/>
      <c r="AA234" s="1104"/>
      <c r="AB234" s="1104"/>
      <c r="AC234" s="1102"/>
      <c r="AD234" s="1102"/>
      <c r="AE234" s="1107"/>
      <c r="AF234" s="1102"/>
      <c r="AG234" s="1104"/>
      <c r="AH234" s="1102"/>
      <c r="AI234" s="1102"/>
      <c r="AJ234" s="1102"/>
      <c r="AK234" s="1102"/>
      <c r="AL234" s="1104"/>
      <c r="AM234" s="1102"/>
      <c r="AN234" s="1102"/>
      <c r="AO234" s="1108"/>
      <c r="AP234" s="1102"/>
      <c r="AQ234" s="1104"/>
      <c r="AR234" s="1102"/>
      <c r="AS234" s="1102"/>
      <c r="AT234" s="1102"/>
      <c r="AU234" s="1102"/>
      <c r="AV234" s="1104"/>
      <c r="AW234" s="1102"/>
      <c r="AX234" s="1102"/>
      <c r="AY234" s="1109"/>
      <c r="AZ234" s="1102"/>
    </row>
    <row r="235" spans="1:52" ht="12.75" customHeight="1">
      <c r="A235" s="1103"/>
      <c r="B235" s="1103"/>
      <c r="C235" s="1104"/>
      <c r="D235" s="1105"/>
      <c r="E235" s="1104"/>
      <c r="F235" s="1102"/>
      <c r="G235" s="1102"/>
      <c r="H235" s="1102"/>
      <c r="I235" s="1102"/>
      <c r="J235" s="1102"/>
      <c r="K235" s="1104"/>
      <c r="L235" s="1102"/>
      <c r="M235" s="1102"/>
      <c r="N235" s="1102"/>
      <c r="O235" s="1102"/>
      <c r="P235" s="1102"/>
      <c r="Q235" s="1104"/>
      <c r="R235" s="1102"/>
      <c r="S235" s="1102"/>
      <c r="T235" s="1102"/>
      <c r="U235" s="1102"/>
      <c r="V235" s="1104"/>
      <c r="W235" s="1104"/>
      <c r="X235" s="1104"/>
      <c r="Y235" s="1104"/>
      <c r="Z235" s="1104"/>
      <c r="AA235" s="1104"/>
      <c r="AB235" s="1104"/>
      <c r="AC235" s="1102"/>
      <c r="AD235" s="1102"/>
      <c r="AE235" s="1107"/>
      <c r="AF235" s="1102"/>
      <c r="AG235" s="1104"/>
      <c r="AH235" s="1102"/>
      <c r="AI235" s="1102"/>
      <c r="AJ235" s="1102"/>
      <c r="AK235" s="1102"/>
      <c r="AL235" s="1104"/>
      <c r="AM235" s="1102"/>
      <c r="AN235" s="1102"/>
      <c r="AO235" s="1108"/>
      <c r="AP235" s="1102"/>
      <c r="AQ235" s="1104"/>
      <c r="AR235" s="1102"/>
      <c r="AS235" s="1102"/>
      <c r="AT235" s="1102"/>
      <c r="AU235" s="1102"/>
      <c r="AV235" s="1104"/>
      <c r="AW235" s="1102"/>
      <c r="AX235" s="1102"/>
      <c r="AY235" s="1109"/>
      <c r="AZ235" s="1102"/>
    </row>
    <row r="236" spans="1:52" ht="12.75" customHeight="1">
      <c r="A236" s="1103"/>
      <c r="B236" s="1103"/>
      <c r="C236" s="1104"/>
      <c r="D236" s="1105"/>
      <c r="E236" s="1104"/>
      <c r="F236" s="1102"/>
      <c r="G236" s="1102"/>
      <c r="H236" s="1102"/>
      <c r="I236" s="1102"/>
      <c r="J236" s="1102"/>
      <c r="K236" s="1104"/>
      <c r="L236" s="1102"/>
      <c r="M236" s="1102"/>
      <c r="N236" s="1102"/>
      <c r="O236" s="1102"/>
      <c r="P236" s="1102"/>
      <c r="Q236" s="1104"/>
      <c r="R236" s="1102"/>
      <c r="S236" s="1102"/>
      <c r="T236" s="1102"/>
      <c r="U236" s="1102"/>
      <c r="V236" s="1104"/>
      <c r="W236" s="1104"/>
      <c r="X236" s="1104"/>
      <c r="Y236" s="1104"/>
      <c r="Z236" s="1104"/>
      <c r="AA236" s="1104"/>
      <c r="AB236" s="1104"/>
      <c r="AC236" s="1102"/>
      <c r="AD236" s="1102"/>
      <c r="AE236" s="1107"/>
      <c r="AF236" s="1102"/>
      <c r="AG236" s="1104"/>
      <c r="AH236" s="1102"/>
      <c r="AI236" s="1102"/>
      <c r="AJ236" s="1102"/>
      <c r="AK236" s="1102"/>
      <c r="AL236" s="1104"/>
      <c r="AM236" s="1102"/>
      <c r="AN236" s="1102"/>
      <c r="AO236" s="1108"/>
      <c r="AP236" s="1102"/>
      <c r="AQ236" s="1104"/>
      <c r="AR236" s="1102"/>
      <c r="AS236" s="1102"/>
      <c r="AT236" s="1102"/>
      <c r="AU236" s="1102"/>
      <c r="AV236" s="1104"/>
      <c r="AW236" s="1102"/>
      <c r="AX236" s="1102"/>
      <c r="AY236" s="1109"/>
      <c r="AZ236" s="1102"/>
    </row>
    <row r="237" spans="1:52" ht="12.75" customHeight="1">
      <c r="A237" s="1103"/>
      <c r="B237" s="1103"/>
      <c r="C237" s="1104"/>
      <c r="D237" s="1105"/>
      <c r="E237" s="1104"/>
      <c r="F237" s="1102"/>
      <c r="G237" s="1102"/>
      <c r="H237" s="1102"/>
      <c r="I237" s="1102"/>
      <c r="J237" s="1102"/>
      <c r="K237" s="1104"/>
      <c r="L237" s="1110"/>
      <c r="M237" s="1110"/>
      <c r="N237" s="1110"/>
      <c r="O237" s="1111"/>
      <c r="P237" s="1111"/>
      <c r="Q237" s="1104"/>
      <c r="R237" s="1102"/>
      <c r="S237" s="1102"/>
      <c r="T237" s="1102"/>
      <c r="U237" s="1102"/>
      <c r="V237" s="1104"/>
      <c r="W237" s="1104"/>
      <c r="X237" s="1104"/>
      <c r="Y237" s="1104"/>
      <c r="Z237" s="1104"/>
      <c r="AA237" s="1104"/>
      <c r="AB237" s="1104"/>
      <c r="AC237" s="1102"/>
      <c r="AD237" s="1102"/>
      <c r="AE237" s="1107"/>
      <c r="AF237" s="1102"/>
      <c r="AG237" s="1104"/>
      <c r="AH237" s="1102"/>
      <c r="AI237" s="1102"/>
      <c r="AJ237" s="1102"/>
      <c r="AK237" s="1102"/>
      <c r="AL237" s="1104"/>
      <c r="AM237" s="1102"/>
      <c r="AN237" s="1102"/>
      <c r="AO237" s="1108"/>
      <c r="AP237" s="1102"/>
      <c r="AQ237" s="1104"/>
      <c r="AR237" s="1102"/>
      <c r="AS237" s="1102"/>
      <c r="AT237" s="1102"/>
      <c r="AU237" s="1102"/>
      <c r="AV237" s="1104"/>
      <c r="AW237" s="1102"/>
      <c r="AX237" s="1102"/>
      <c r="AY237" s="1109"/>
      <c r="AZ237" s="1102"/>
    </row>
    <row r="238" spans="1:52" ht="12.75" customHeight="1">
      <c r="A238" s="1103"/>
      <c r="B238" s="1103"/>
      <c r="C238" s="1104"/>
      <c r="D238" s="1105"/>
      <c r="E238" s="1104"/>
      <c r="F238" s="1102"/>
      <c r="G238" s="1102"/>
      <c r="H238" s="1102"/>
      <c r="I238" s="1102"/>
      <c r="J238" s="1102"/>
      <c r="K238" s="1104"/>
      <c r="L238" s="1110"/>
      <c r="M238" s="1110"/>
      <c r="N238" s="1110"/>
      <c r="O238" s="1111"/>
      <c r="P238" s="1111"/>
      <c r="Q238" s="1104"/>
      <c r="R238" s="1102"/>
      <c r="S238" s="1102"/>
      <c r="T238" s="1102"/>
      <c r="U238" s="1102"/>
      <c r="V238" s="1104"/>
      <c r="W238" s="1104"/>
      <c r="X238" s="1104"/>
      <c r="Y238" s="1104"/>
      <c r="Z238" s="1104"/>
      <c r="AA238" s="1104"/>
      <c r="AB238" s="1104"/>
      <c r="AC238" s="1102"/>
      <c r="AD238" s="1102"/>
      <c r="AE238" s="1107"/>
      <c r="AF238" s="1102"/>
      <c r="AG238" s="1104"/>
      <c r="AH238" s="1102"/>
      <c r="AI238" s="1102"/>
      <c r="AJ238" s="1102"/>
      <c r="AK238" s="1102"/>
      <c r="AL238" s="1104"/>
      <c r="AM238" s="1102"/>
      <c r="AN238" s="1102"/>
      <c r="AO238" s="1108"/>
      <c r="AP238" s="1102"/>
      <c r="AQ238" s="1104"/>
      <c r="AR238" s="1102"/>
      <c r="AS238" s="1102"/>
      <c r="AT238" s="1102"/>
      <c r="AU238" s="1102"/>
      <c r="AV238" s="1104"/>
      <c r="AW238" s="1102"/>
      <c r="AX238" s="1102"/>
      <c r="AY238" s="1109"/>
      <c r="AZ238" s="1102"/>
    </row>
    <row r="239" spans="1:52" ht="12.75" customHeight="1">
      <c r="A239" s="1103"/>
      <c r="B239" s="1103"/>
      <c r="C239" s="1104"/>
      <c r="D239" s="1105"/>
      <c r="E239" s="1104"/>
      <c r="F239" s="1102"/>
      <c r="G239" s="1102"/>
      <c r="H239" s="1102"/>
      <c r="I239" s="1102"/>
      <c r="J239" s="1102"/>
      <c r="K239" s="1104"/>
      <c r="L239" s="1110"/>
      <c r="M239" s="1110"/>
      <c r="N239" s="1110"/>
      <c r="O239" s="1111"/>
      <c r="P239" s="1111"/>
      <c r="Q239" s="1104"/>
      <c r="R239" s="1102"/>
      <c r="S239" s="1102"/>
      <c r="T239" s="1102"/>
      <c r="U239" s="1102"/>
      <c r="V239" s="1104"/>
      <c r="W239" s="1104"/>
      <c r="X239" s="1104"/>
      <c r="Y239" s="1104"/>
      <c r="Z239" s="1104"/>
      <c r="AA239" s="1104"/>
      <c r="AB239" s="1104"/>
      <c r="AC239" s="1102"/>
      <c r="AD239" s="1102"/>
      <c r="AE239" s="1107"/>
      <c r="AF239" s="1102"/>
      <c r="AG239" s="1104"/>
      <c r="AH239" s="1102"/>
      <c r="AI239" s="1102"/>
      <c r="AJ239" s="1102"/>
      <c r="AK239" s="1102"/>
      <c r="AL239" s="1104"/>
      <c r="AM239" s="1102"/>
      <c r="AN239" s="1102"/>
      <c r="AO239" s="1108"/>
      <c r="AP239" s="1102"/>
      <c r="AQ239" s="1104"/>
      <c r="AR239" s="1102"/>
      <c r="AS239" s="1102"/>
      <c r="AT239" s="1102"/>
      <c r="AU239" s="1102"/>
      <c r="AV239" s="1104"/>
      <c r="AW239" s="1102"/>
      <c r="AX239" s="1102"/>
      <c r="AY239" s="1109"/>
      <c r="AZ239" s="1102"/>
    </row>
    <row r="240" spans="1:52" ht="12.75" customHeight="1">
      <c r="A240" s="1103"/>
      <c r="B240" s="1103"/>
      <c r="C240" s="1104"/>
      <c r="D240" s="1105"/>
      <c r="E240" s="1104"/>
      <c r="F240" s="1102"/>
      <c r="G240" s="1102"/>
      <c r="H240" s="1102"/>
      <c r="I240" s="1102"/>
      <c r="J240" s="1102"/>
      <c r="K240" s="1104"/>
      <c r="L240" s="1110"/>
      <c r="M240" s="1110"/>
      <c r="N240" s="1110"/>
      <c r="O240" s="1111"/>
      <c r="P240" s="1111"/>
      <c r="Q240" s="1104"/>
      <c r="R240" s="1102"/>
      <c r="S240" s="1102"/>
      <c r="T240" s="1102"/>
      <c r="U240" s="1102"/>
      <c r="V240" s="1104"/>
      <c r="W240" s="1104"/>
      <c r="X240" s="1104"/>
      <c r="Y240" s="1104"/>
      <c r="Z240" s="1104"/>
      <c r="AA240" s="1104"/>
      <c r="AB240" s="1104"/>
      <c r="AC240" s="1102"/>
      <c r="AD240" s="1102"/>
      <c r="AE240" s="1107"/>
      <c r="AF240" s="1102"/>
      <c r="AG240" s="1104"/>
      <c r="AH240" s="1102"/>
      <c r="AI240" s="1102"/>
      <c r="AJ240" s="1102"/>
      <c r="AK240" s="1102"/>
      <c r="AL240" s="1104"/>
      <c r="AM240" s="1102"/>
      <c r="AN240" s="1102"/>
      <c r="AO240" s="1108"/>
      <c r="AP240" s="1102"/>
      <c r="AQ240" s="1104"/>
      <c r="AR240" s="1102"/>
      <c r="AS240" s="1102"/>
      <c r="AT240" s="1102"/>
      <c r="AU240" s="1102"/>
      <c r="AV240" s="1104"/>
      <c r="AW240" s="1102"/>
      <c r="AX240" s="1102"/>
      <c r="AY240" s="1109"/>
      <c r="AZ240" s="1102"/>
    </row>
    <row r="241" spans="1:52" ht="12.75" customHeight="1">
      <c r="A241" s="1103"/>
      <c r="B241" s="1103"/>
      <c r="C241" s="1104"/>
      <c r="D241" s="1105"/>
      <c r="E241" s="1104"/>
      <c r="F241" s="1102"/>
      <c r="G241" s="1102"/>
      <c r="H241" s="1102"/>
      <c r="I241" s="1102"/>
      <c r="J241" s="1102"/>
      <c r="K241" s="1104"/>
      <c r="L241" s="1110"/>
      <c r="M241" s="1110"/>
      <c r="N241" s="1110"/>
      <c r="O241" s="1111"/>
      <c r="P241" s="1111"/>
      <c r="Q241" s="1104"/>
      <c r="R241" s="1102"/>
      <c r="S241" s="1102"/>
      <c r="T241" s="1102"/>
      <c r="U241" s="1102"/>
      <c r="V241" s="1104"/>
      <c r="W241" s="1104"/>
      <c r="X241" s="1104"/>
      <c r="Y241" s="1104"/>
      <c r="Z241" s="1104"/>
      <c r="AA241" s="1104"/>
      <c r="AB241" s="1104"/>
      <c r="AC241" s="1102"/>
      <c r="AD241" s="1102"/>
      <c r="AE241" s="1107"/>
      <c r="AF241" s="1102"/>
      <c r="AG241" s="1104"/>
      <c r="AH241" s="1102"/>
      <c r="AI241" s="1102"/>
      <c r="AJ241" s="1102"/>
      <c r="AK241" s="1102"/>
      <c r="AL241" s="1104"/>
      <c r="AM241" s="1102"/>
      <c r="AN241" s="1102"/>
      <c r="AO241" s="1108"/>
      <c r="AP241" s="1102"/>
      <c r="AQ241" s="1104"/>
      <c r="AR241" s="1102"/>
      <c r="AS241" s="1102"/>
      <c r="AT241" s="1102"/>
      <c r="AU241" s="1102"/>
      <c r="AV241" s="1104"/>
      <c r="AW241" s="1102"/>
      <c r="AX241" s="1102"/>
      <c r="AY241" s="1109"/>
      <c r="AZ241" s="1102"/>
    </row>
    <row r="242" spans="1:52" ht="12.75" customHeight="1">
      <c r="A242" s="1103"/>
      <c r="B242" s="1103"/>
      <c r="C242" s="1104"/>
      <c r="D242" s="1105"/>
      <c r="E242" s="1104"/>
      <c r="F242" s="1102"/>
      <c r="G242" s="1102"/>
      <c r="H242" s="1102"/>
      <c r="I242" s="1102"/>
      <c r="J242" s="1102"/>
      <c r="K242" s="1104"/>
      <c r="L242" s="1110"/>
      <c r="M242" s="1110"/>
      <c r="N242" s="1110"/>
      <c r="O242" s="1111"/>
      <c r="P242" s="1111"/>
      <c r="Q242" s="1104"/>
      <c r="R242" s="1102"/>
      <c r="S242" s="1102"/>
      <c r="T242" s="1102"/>
      <c r="U242" s="1102"/>
      <c r="V242" s="1104"/>
      <c r="W242" s="1104"/>
      <c r="X242" s="1104"/>
      <c r="Y242" s="1104"/>
      <c r="Z242" s="1104"/>
      <c r="AA242" s="1104"/>
      <c r="AB242" s="1104"/>
      <c r="AC242" s="1102"/>
      <c r="AD242" s="1102"/>
      <c r="AE242" s="1107"/>
      <c r="AF242" s="1102"/>
      <c r="AG242" s="1104"/>
      <c r="AH242" s="1102"/>
      <c r="AI242" s="1102"/>
      <c r="AJ242" s="1102"/>
      <c r="AK242" s="1102"/>
      <c r="AL242" s="1104"/>
      <c r="AM242" s="1102"/>
      <c r="AN242" s="1102"/>
      <c r="AO242" s="1108"/>
      <c r="AP242" s="1102"/>
      <c r="AQ242" s="1104"/>
      <c r="AR242" s="1102"/>
      <c r="AS242" s="1102"/>
      <c r="AT242" s="1102"/>
      <c r="AU242" s="1102"/>
      <c r="AV242" s="1104"/>
      <c r="AW242" s="1102"/>
      <c r="AX242" s="1102"/>
      <c r="AY242" s="1109"/>
      <c r="AZ242" s="1102"/>
    </row>
    <row r="243" spans="1:52" ht="12.75" customHeight="1">
      <c r="A243" s="1103"/>
      <c r="B243" s="1103"/>
      <c r="C243" s="1104"/>
      <c r="D243" s="1105"/>
      <c r="E243" s="1104"/>
      <c r="F243" s="1102"/>
      <c r="G243" s="1102"/>
      <c r="H243" s="1102"/>
      <c r="I243" s="1102"/>
      <c r="J243" s="1102"/>
      <c r="K243" s="1104"/>
      <c r="L243" s="1110"/>
      <c r="M243" s="1110"/>
      <c r="N243" s="1110"/>
      <c r="O243" s="1111"/>
      <c r="P243" s="1111"/>
      <c r="Q243" s="1104"/>
      <c r="R243" s="1102"/>
      <c r="S243" s="1102"/>
      <c r="T243" s="1102"/>
      <c r="U243" s="1102"/>
      <c r="V243" s="1104"/>
      <c r="W243" s="1104"/>
      <c r="X243" s="1104"/>
      <c r="Y243" s="1104"/>
      <c r="Z243" s="1104"/>
      <c r="AA243" s="1104"/>
      <c r="AB243" s="1104"/>
      <c r="AC243" s="1110"/>
      <c r="AD243" s="1110"/>
      <c r="AE243" s="1107"/>
      <c r="AF243" s="1102"/>
      <c r="AG243" s="1104"/>
      <c r="AH243" s="1102"/>
      <c r="AI243" s="1102"/>
      <c r="AJ243" s="1102"/>
      <c r="AK243" s="1102"/>
      <c r="AL243" s="1104"/>
      <c r="AM243" s="1102"/>
      <c r="AN243" s="1102"/>
      <c r="AO243" s="1108"/>
      <c r="AP243" s="1102"/>
      <c r="AQ243" s="1104"/>
      <c r="AR243" s="1102"/>
      <c r="AS243" s="1102"/>
      <c r="AT243" s="1102"/>
      <c r="AU243" s="1102"/>
      <c r="AV243" s="1104"/>
      <c r="AW243" s="1102"/>
      <c r="AX243" s="1102"/>
      <c r="AY243" s="1109"/>
      <c r="AZ243" s="1102"/>
    </row>
    <row r="244" spans="1:52" ht="12.75" customHeight="1">
      <c r="A244" s="1103"/>
      <c r="B244" s="1103"/>
      <c r="C244" s="1104"/>
      <c r="D244" s="1105"/>
      <c r="E244" s="1104"/>
      <c r="F244" s="1102"/>
      <c r="G244" s="1102"/>
      <c r="H244" s="1102"/>
      <c r="I244" s="1102"/>
      <c r="J244" s="1102"/>
      <c r="K244" s="1104"/>
      <c r="L244" s="1110"/>
      <c r="M244" s="1110"/>
      <c r="N244" s="1110"/>
      <c r="O244" s="1111"/>
      <c r="P244" s="1111"/>
      <c r="Q244" s="1104"/>
      <c r="R244" s="1102"/>
      <c r="S244" s="1102"/>
      <c r="T244" s="1102"/>
      <c r="U244" s="1102"/>
      <c r="V244" s="1104"/>
      <c r="W244" s="1104"/>
      <c r="X244" s="1104"/>
      <c r="Y244" s="1104"/>
      <c r="Z244" s="1104"/>
      <c r="AA244" s="1104"/>
      <c r="AB244" s="1104"/>
      <c r="AC244" s="1110"/>
      <c r="AD244" s="1110"/>
      <c r="AE244" s="1107"/>
      <c r="AF244" s="1102"/>
      <c r="AG244" s="1104"/>
      <c r="AH244" s="1102"/>
      <c r="AI244" s="1102"/>
      <c r="AJ244" s="1102"/>
      <c r="AK244" s="1102"/>
      <c r="AL244" s="1104"/>
      <c r="AM244" s="1102"/>
      <c r="AN244" s="1102"/>
      <c r="AO244" s="1108"/>
      <c r="AP244" s="1102"/>
      <c r="AQ244" s="1104"/>
      <c r="AR244" s="1102"/>
      <c r="AS244" s="1102"/>
      <c r="AT244" s="1102"/>
      <c r="AU244" s="1102"/>
      <c r="AV244" s="1104"/>
      <c r="AW244" s="1102"/>
      <c r="AX244" s="1102"/>
      <c r="AY244" s="1109"/>
      <c r="AZ244" s="1102"/>
    </row>
    <row r="245" spans="1:52" ht="12.75" customHeight="1">
      <c r="A245" s="1103"/>
      <c r="B245" s="1103"/>
      <c r="C245" s="1104"/>
      <c r="D245" s="1105"/>
      <c r="E245" s="1104"/>
      <c r="F245" s="1102"/>
      <c r="G245" s="1102"/>
      <c r="H245" s="1102"/>
      <c r="I245" s="1102"/>
      <c r="J245" s="1102"/>
      <c r="K245" s="1104"/>
      <c r="L245" s="1110"/>
      <c r="M245" s="1110"/>
      <c r="N245" s="1110"/>
      <c r="O245" s="1111"/>
      <c r="P245" s="1111"/>
      <c r="Q245" s="1104"/>
      <c r="R245" s="1102"/>
      <c r="S245" s="1102"/>
      <c r="T245" s="1102"/>
      <c r="U245" s="1102"/>
      <c r="V245" s="1104"/>
      <c r="W245" s="1104"/>
      <c r="X245" s="1104"/>
      <c r="Y245" s="1104"/>
      <c r="Z245" s="1104"/>
      <c r="AA245" s="1104"/>
      <c r="AB245" s="1104"/>
      <c r="AC245" s="1110"/>
      <c r="AD245" s="1110"/>
      <c r="AE245" s="1107"/>
      <c r="AF245" s="1102"/>
      <c r="AG245" s="1104"/>
      <c r="AH245" s="1102"/>
      <c r="AI245" s="1102"/>
      <c r="AJ245" s="1102"/>
      <c r="AK245" s="1102"/>
      <c r="AL245" s="1104"/>
      <c r="AM245" s="1102"/>
      <c r="AN245" s="1102"/>
      <c r="AO245" s="1108"/>
      <c r="AP245" s="1102"/>
      <c r="AQ245" s="1104"/>
      <c r="AR245" s="1102"/>
      <c r="AS245" s="1102"/>
      <c r="AT245" s="1102"/>
      <c r="AU245" s="1102"/>
      <c r="AV245" s="1104"/>
      <c r="AW245" s="1102"/>
      <c r="AX245" s="1102"/>
      <c r="AY245" s="1109"/>
      <c r="AZ245" s="1102"/>
    </row>
    <row r="246" spans="1:52" ht="12.75" customHeight="1">
      <c r="A246" s="1103"/>
      <c r="B246" s="1103"/>
      <c r="C246" s="1104"/>
      <c r="D246" s="1105"/>
      <c r="E246" s="1104"/>
      <c r="F246" s="1102"/>
      <c r="G246" s="1102"/>
      <c r="H246" s="1102"/>
      <c r="I246" s="1102"/>
      <c r="J246" s="1102"/>
      <c r="K246" s="1104"/>
      <c r="L246" s="1110"/>
      <c r="M246" s="1110"/>
      <c r="N246" s="1110"/>
      <c r="O246" s="1111"/>
      <c r="P246" s="1111"/>
      <c r="Q246" s="1104"/>
      <c r="R246" s="1102"/>
      <c r="S246" s="1102"/>
      <c r="T246" s="1102"/>
      <c r="U246" s="1102"/>
      <c r="V246" s="1104"/>
      <c r="W246" s="1104"/>
      <c r="X246" s="1104"/>
      <c r="Y246" s="1104"/>
      <c r="Z246" s="1104"/>
      <c r="AA246" s="1104"/>
      <c r="AB246" s="1104"/>
      <c r="AC246" s="1110"/>
      <c r="AD246" s="1110"/>
      <c r="AE246" s="1107"/>
      <c r="AF246" s="1102"/>
      <c r="AG246" s="1104"/>
      <c r="AH246" s="1102"/>
      <c r="AI246" s="1102"/>
      <c r="AJ246" s="1102"/>
      <c r="AK246" s="1102"/>
      <c r="AL246" s="1104"/>
      <c r="AM246" s="1102"/>
      <c r="AN246" s="1102"/>
      <c r="AO246" s="1108"/>
      <c r="AP246" s="1102"/>
      <c r="AQ246" s="1104"/>
      <c r="AR246" s="1102"/>
      <c r="AS246" s="1102"/>
      <c r="AT246" s="1102"/>
      <c r="AU246" s="1102"/>
      <c r="AV246" s="1104"/>
      <c r="AW246" s="1102"/>
      <c r="AX246" s="1102"/>
      <c r="AY246" s="1109"/>
      <c r="AZ246" s="1102"/>
    </row>
    <row r="247" spans="1:52" ht="12.75" customHeight="1">
      <c r="A247" s="351"/>
      <c r="B247" s="351"/>
      <c r="C247" s="1112"/>
      <c r="D247" s="1113"/>
      <c r="E247" s="1104"/>
      <c r="F247" s="1110"/>
      <c r="G247" s="1110"/>
      <c r="H247" s="1110"/>
      <c r="I247" s="1111"/>
      <c r="J247" s="1111"/>
      <c r="K247" s="1104"/>
      <c r="L247" s="1110"/>
      <c r="M247" s="1110"/>
      <c r="N247" s="1110"/>
      <c r="O247" s="1111"/>
      <c r="P247" s="1111"/>
      <c r="Q247" s="1104"/>
      <c r="R247" s="1102"/>
      <c r="S247" s="1102"/>
      <c r="T247" s="1102"/>
      <c r="U247" s="1102"/>
      <c r="V247" s="1104"/>
      <c r="W247" s="1104"/>
      <c r="X247" s="1104"/>
      <c r="Y247" s="1104"/>
      <c r="Z247" s="1104"/>
      <c r="AA247" s="1104"/>
      <c r="AB247" s="1104"/>
      <c r="AC247" s="1110"/>
      <c r="AD247" s="1110"/>
      <c r="AE247" s="1114"/>
      <c r="AF247" s="1111"/>
      <c r="AG247" s="1104"/>
      <c r="AH247" s="1102"/>
      <c r="AI247" s="1102"/>
      <c r="AJ247" s="1102"/>
      <c r="AK247" s="1102"/>
      <c r="AL247" s="1104"/>
      <c r="AM247" s="1102"/>
      <c r="AN247" s="1102"/>
      <c r="AO247" s="1108"/>
      <c r="AP247" s="1102"/>
      <c r="AQ247" s="1104"/>
      <c r="AR247" s="1102"/>
      <c r="AS247" s="1102"/>
      <c r="AT247" s="1102"/>
      <c r="AU247" s="1102"/>
      <c r="AV247" s="1104"/>
      <c r="AW247" s="1102"/>
      <c r="AX247" s="1102"/>
      <c r="AY247" s="1109"/>
      <c r="AZ247" s="1102"/>
    </row>
    <row r="248" spans="1:52" ht="12.75" customHeight="1">
      <c r="A248" s="351"/>
      <c r="B248" s="351"/>
      <c r="C248" s="1112"/>
      <c r="D248" s="1113"/>
      <c r="E248" s="1104"/>
      <c r="F248" s="1110"/>
      <c r="G248" s="1110"/>
      <c r="H248" s="1110"/>
      <c r="I248" s="1111"/>
      <c r="J248" s="1111"/>
      <c r="K248" s="1104"/>
      <c r="L248" s="1110"/>
      <c r="M248" s="1110"/>
      <c r="N248" s="1110"/>
      <c r="O248" s="1111"/>
      <c r="P248" s="1111"/>
      <c r="Q248" s="1104"/>
      <c r="R248" s="1110"/>
      <c r="S248" s="1110"/>
      <c r="T248" s="1111"/>
      <c r="U248" s="1111"/>
      <c r="V248" s="1104"/>
      <c r="W248" s="1104"/>
      <c r="X248" s="1104"/>
      <c r="Y248" s="1104"/>
      <c r="Z248" s="1104"/>
      <c r="AA248" s="1104"/>
      <c r="AB248" s="1104"/>
      <c r="AC248" s="1110"/>
      <c r="AD248" s="1110"/>
      <c r="AE248" s="1114"/>
      <c r="AF248" s="1111"/>
      <c r="AG248" s="1104"/>
      <c r="AH248" s="1102"/>
      <c r="AI248" s="1102"/>
      <c r="AJ248" s="1102"/>
      <c r="AK248" s="1102"/>
      <c r="AL248" s="1104"/>
      <c r="AM248" s="1110"/>
      <c r="AN248" s="1110"/>
      <c r="AO248" s="1115"/>
      <c r="AP248" s="1111"/>
      <c r="AQ248" s="1104"/>
      <c r="AR248" s="1116"/>
      <c r="AS248" s="1116"/>
      <c r="AT248" s="1111"/>
      <c r="AU248" s="1111"/>
      <c r="AV248" s="1104"/>
      <c r="AW248" s="1110"/>
      <c r="AX248" s="1110"/>
      <c r="AY248" s="1117"/>
      <c r="AZ248" s="1111"/>
    </row>
    <row r="249" spans="1:52" ht="12.75" customHeight="1">
      <c r="A249" s="351"/>
      <c r="B249" s="351"/>
      <c r="C249" s="1112"/>
      <c r="D249" s="1113"/>
      <c r="E249" s="1104"/>
      <c r="F249" s="1110"/>
      <c r="G249" s="1110"/>
      <c r="H249" s="1110"/>
      <c r="I249" s="1111"/>
      <c r="J249" s="1111"/>
      <c r="K249" s="1104"/>
      <c r="L249" s="1110"/>
      <c r="M249" s="1110"/>
      <c r="N249" s="1110"/>
      <c r="O249" s="1111"/>
      <c r="P249" s="1111"/>
      <c r="Q249" s="1104"/>
      <c r="R249" s="1110"/>
      <c r="S249" s="1110"/>
      <c r="T249" s="1111"/>
      <c r="U249" s="1111"/>
      <c r="V249" s="1104"/>
      <c r="W249" s="1104"/>
      <c r="X249" s="1104"/>
      <c r="Y249" s="1104"/>
      <c r="Z249" s="1104"/>
      <c r="AA249" s="1104"/>
      <c r="AB249" s="1104"/>
      <c r="AC249" s="1110"/>
      <c r="AD249" s="1110"/>
      <c r="AE249" s="1114"/>
      <c r="AF249" s="1111"/>
      <c r="AG249" s="1104"/>
      <c r="AH249" s="1102"/>
      <c r="AI249" s="1102"/>
      <c r="AJ249" s="1102"/>
      <c r="AK249" s="1102"/>
      <c r="AL249" s="1104"/>
      <c r="AM249" s="1110"/>
      <c r="AN249" s="1110"/>
      <c r="AO249" s="1115"/>
      <c r="AP249" s="1111"/>
      <c r="AQ249" s="1104"/>
      <c r="AR249" s="1116"/>
      <c r="AS249" s="1116"/>
      <c r="AT249" s="1111"/>
      <c r="AU249" s="1111"/>
      <c r="AV249" s="1104"/>
      <c r="AW249" s="1110"/>
      <c r="AX249" s="1110"/>
      <c r="AY249" s="1117"/>
      <c r="AZ249" s="1111"/>
    </row>
    <row r="250" spans="1:52" ht="12.75" customHeight="1">
      <c r="A250" s="351"/>
      <c r="B250" s="351"/>
      <c r="C250" s="1112"/>
      <c r="D250" s="1113"/>
      <c r="E250" s="1104"/>
      <c r="F250" s="1110"/>
      <c r="G250" s="1110"/>
      <c r="H250" s="1110"/>
      <c r="I250" s="1111"/>
      <c r="J250" s="1111"/>
      <c r="K250" s="1104"/>
      <c r="L250" s="1110"/>
      <c r="M250" s="1110"/>
      <c r="N250" s="1110"/>
      <c r="O250" s="1111"/>
      <c r="P250" s="1111"/>
      <c r="Q250" s="1104"/>
      <c r="R250" s="1110"/>
      <c r="S250" s="1110"/>
      <c r="T250" s="1111"/>
      <c r="U250" s="1111"/>
      <c r="V250" s="1104"/>
      <c r="W250" s="1104"/>
      <c r="X250" s="1104"/>
      <c r="Y250" s="1104"/>
      <c r="Z250" s="1104"/>
      <c r="AA250" s="1104"/>
      <c r="AB250" s="1104"/>
      <c r="AC250" s="1110"/>
      <c r="AD250" s="1110"/>
      <c r="AE250" s="1114"/>
      <c r="AF250" s="1111"/>
      <c r="AG250" s="1104"/>
      <c r="AH250" s="1102"/>
      <c r="AI250" s="1102"/>
      <c r="AJ250" s="1102"/>
      <c r="AK250" s="1102"/>
      <c r="AL250" s="1104"/>
      <c r="AM250" s="1110"/>
      <c r="AN250" s="1110"/>
      <c r="AO250" s="1115"/>
      <c r="AP250" s="1111"/>
      <c r="AQ250" s="1104"/>
      <c r="AR250" s="1116"/>
      <c r="AS250" s="1116"/>
      <c r="AT250" s="1111"/>
      <c r="AU250" s="1111"/>
      <c r="AV250" s="1104"/>
      <c r="AW250" s="1110"/>
      <c r="AX250" s="1110"/>
      <c r="AY250" s="1117"/>
      <c r="AZ250" s="1111"/>
    </row>
    <row r="251" spans="1:52" ht="12.75" customHeight="1">
      <c r="A251" s="351"/>
      <c r="B251" s="351"/>
      <c r="C251" s="1112"/>
      <c r="D251" s="1113"/>
      <c r="E251" s="1104"/>
      <c r="F251" s="1110"/>
      <c r="G251" s="1110"/>
      <c r="H251" s="1110"/>
      <c r="I251" s="1111"/>
      <c r="J251" s="1111"/>
      <c r="K251" s="1104"/>
      <c r="L251" s="1110"/>
      <c r="M251" s="1110"/>
      <c r="N251" s="1110"/>
      <c r="O251" s="1111"/>
      <c r="P251" s="1111"/>
      <c r="Q251" s="1104"/>
      <c r="R251" s="1110"/>
      <c r="S251" s="1110"/>
      <c r="T251" s="1111"/>
      <c r="U251" s="1111"/>
      <c r="V251" s="1104"/>
      <c r="W251" s="1104"/>
      <c r="X251" s="1104"/>
      <c r="Y251" s="1104"/>
      <c r="Z251" s="1104"/>
      <c r="AA251" s="1104"/>
      <c r="AB251" s="1104"/>
      <c r="AC251" s="1110"/>
      <c r="AD251" s="1110"/>
      <c r="AE251" s="1114"/>
      <c r="AF251" s="1111"/>
      <c r="AG251" s="1104"/>
      <c r="AH251" s="1110"/>
      <c r="AI251" s="1110"/>
      <c r="AJ251" s="1111"/>
      <c r="AK251" s="1111"/>
      <c r="AL251" s="1104"/>
      <c r="AM251" s="1110"/>
      <c r="AN251" s="1110"/>
      <c r="AO251" s="1115"/>
      <c r="AP251" s="1111"/>
      <c r="AQ251" s="1104"/>
      <c r="AR251" s="1116"/>
      <c r="AS251" s="1116"/>
      <c r="AT251" s="1111"/>
      <c r="AU251" s="1111"/>
      <c r="AV251" s="1104"/>
      <c r="AW251" s="1110"/>
      <c r="AX251" s="1110"/>
      <c r="AY251" s="1117"/>
      <c r="AZ251" s="1111"/>
    </row>
    <row r="252" spans="1:52" ht="12.75" customHeight="1">
      <c r="A252" s="351"/>
      <c r="B252" s="351"/>
      <c r="C252" s="1112"/>
      <c r="D252" s="1113"/>
      <c r="E252" s="1104"/>
      <c r="F252" s="1110"/>
      <c r="G252" s="1110"/>
      <c r="H252" s="1110"/>
      <c r="I252" s="1111"/>
      <c r="J252" s="1111"/>
      <c r="K252" s="1104"/>
      <c r="L252" s="1110"/>
      <c r="M252" s="1110"/>
      <c r="N252" s="1110"/>
      <c r="O252" s="1111"/>
      <c r="P252" s="1111"/>
      <c r="Q252" s="1104"/>
      <c r="R252" s="1110"/>
      <c r="S252" s="1110"/>
      <c r="T252" s="1111"/>
      <c r="U252" s="1111"/>
      <c r="V252" s="1104"/>
      <c r="W252" s="1104"/>
      <c r="X252" s="1104"/>
      <c r="Y252" s="1104"/>
      <c r="Z252" s="1104"/>
      <c r="AA252" s="1104"/>
      <c r="AB252" s="1104"/>
      <c r="AC252" s="1110"/>
      <c r="AD252" s="1110"/>
      <c r="AE252" s="1114"/>
      <c r="AF252" s="1111"/>
      <c r="AG252" s="1104"/>
      <c r="AH252" s="1110"/>
      <c r="AI252" s="1110"/>
      <c r="AJ252" s="1111"/>
      <c r="AK252" s="1111"/>
      <c r="AL252" s="1104"/>
      <c r="AM252" s="1110"/>
      <c r="AN252" s="1110"/>
      <c r="AO252" s="1115"/>
      <c r="AP252" s="1111"/>
      <c r="AQ252" s="1104"/>
      <c r="AR252" s="1116"/>
      <c r="AS252" s="1116"/>
      <c r="AT252" s="1111"/>
      <c r="AU252" s="1111"/>
      <c r="AV252" s="1104"/>
      <c r="AW252" s="1110"/>
      <c r="AX252" s="1110"/>
      <c r="AY252" s="1117"/>
      <c r="AZ252" s="1111"/>
    </row>
    <row r="253" spans="1:52" ht="12.75" customHeight="1">
      <c r="A253" s="351"/>
      <c r="B253" s="351"/>
      <c r="C253" s="1112"/>
      <c r="D253" s="1113"/>
      <c r="E253" s="1104"/>
      <c r="F253" s="1110"/>
      <c r="G253" s="1110"/>
      <c r="H253" s="1110"/>
      <c r="I253" s="1111"/>
      <c r="J253" s="1111"/>
      <c r="K253" s="1104"/>
      <c r="L253" s="1110"/>
      <c r="M253" s="1110"/>
      <c r="N253" s="1110"/>
      <c r="O253" s="1111"/>
      <c r="P253" s="1111"/>
      <c r="Q253" s="1104"/>
      <c r="R253" s="1110"/>
      <c r="S253" s="1110"/>
      <c r="T253" s="1111"/>
      <c r="U253" s="1111"/>
      <c r="V253" s="1104"/>
      <c r="W253" s="1104"/>
      <c r="X253" s="1104"/>
      <c r="Y253" s="1104"/>
      <c r="Z253" s="1104"/>
      <c r="AA253" s="1104"/>
      <c r="AB253" s="1104"/>
      <c r="AC253" s="1110"/>
      <c r="AD253" s="1110"/>
      <c r="AE253" s="1114"/>
      <c r="AF253" s="1111"/>
      <c r="AG253" s="1104"/>
      <c r="AH253" s="1110"/>
      <c r="AI253" s="1110"/>
      <c r="AJ253" s="1111"/>
      <c r="AK253" s="1111"/>
      <c r="AL253" s="1104"/>
      <c r="AM253" s="1110"/>
      <c r="AN253" s="1110"/>
      <c r="AO253" s="1115"/>
      <c r="AP253" s="1111"/>
      <c r="AQ253" s="1104"/>
      <c r="AR253" s="1116"/>
      <c r="AS253" s="1116"/>
      <c r="AT253" s="1111"/>
      <c r="AU253" s="1111"/>
      <c r="AV253" s="1104"/>
      <c r="AW253" s="1110"/>
      <c r="AX253" s="1110"/>
      <c r="AY253" s="1117"/>
      <c r="AZ253" s="1111"/>
    </row>
    <row r="254" spans="1:52" ht="12.75" customHeight="1">
      <c r="A254" s="351"/>
      <c r="B254" s="351"/>
      <c r="C254" s="1112"/>
      <c r="D254" s="1113"/>
      <c r="E254" s="1104"/>
      <c r="F254" s="1110"/>
      <c r="G254" s="1110"/>
      <c r="H254" s="1110"/>
      <c r="I254" s="1111"/>
      <c r="J254" s="1111"/>
      <c r="K254" s="1104"/>
      <c r="L254" s="1110"/>
      <c r="M254" s="1110"/>
      <c r="N254" s="1110"/>
      <c r="O254" s="1111"/>
      <c r="P254" s="1111"/>
      <c r="Q254" s="1104"/>
      <c r="R254" s="1110"/>
      <c r="S254" s="1110"/>
      <c r="T254" s="1111"/>
      <c r="U254" s="1111"/>
      <c r="V254" s="1104"/>
      <c r="W254" s="1104"/>
      <c r="X254" s="1104"/>
      <c r="Y254" s="1104"/>
      <c r="Z254" s="1104"/>
      <c r="AA254" s="1104"/>
      <c r="AB254" s="1104"/>
      <c r="AC254" s="1110"/>
      <c r="AD254" s="1110"/>
      <c r="AE254" s="1114"/>
      <c r="AF254" s="1111"/>
      <c r="AG254" s="1104"/>
      <c r="AH254" s="1110"/>
      <c r="AI254" s="1110"/>
      <c r="AJ254" s="1111"/>
      <c r="AK254" s="1111"/>
      <c r="AL254" s="1104"/>
      <c r="AM254" s="1110"/>
      <c r="AN254" s="1110"/>
      <c r="AO254" s="1115"/>
      <c r="AP254" s="1111"/>
      <c r="AQ254" s="1104"/>
      <c r="AR254" s="1116"/>
      <c r="AS254" s="1116"/>
      <c r="AT254" s="1111"/>
      <c r="AU254" s="1111"/>
      <c r="AV254" s="1104"/>
      <c r="AW254" s="1110"/>
      <c r="AX254" s="1110"/>
      <c r="AY254" s="1117"/>
      <c r="AZ254" s="1111"/>
    </row>
    <row r="255" spans="1:52" ht="12.75" customHeight="1">
      <c r="A255" s="351"/>
      <c r="B255" s="351"/>
      <c r="C255" s="1112"/>
      <c r="D255" s="1113"/>
      <c r="E255" s="1104"/>
      <c r="F255" s="1110"/>
      <c r="G255" s="1110"/>
      <c r="H255" s="1110"/>
      <c r="I255" s="1111"/>
      <c r="J255" s="1111"/>
      <c r="K255" s="1104"/>
      <c r="L255" s="1110"/>
      <c r="M255" s="1110"/>
      <c r="N255" s="1110"/>
      <c r="O255" s="1111"/>
      <c r="P255" s="1111"/>
      <c r="Q255" s="1104"/>
      <c r="R255" s="1110"/>
      <c r="S255" s="1110"/>
      <c r="T255" s="1111"/>
      <c r="U255" s="1111"/>
      <c r="V255" s="1104"/>
      <c r="W255" s="1104"/>
      <c r="X255" s="1104"/>
      <c r="Y255" s="1104"/>
      <c r="Z255" s="1104"/>
      <c r="AA255" s="1104"/>
      <c r="AB255" s="1104"/>
      <c r="AC255" s="1110"/>
      <c r="AD255" s="1110"/>
      <c r="AE255" s="1114"/>
      <c r="AF255" s="1111"/>
      <c r="AG255" s="1104"/>
      <c r="AH255" s="1110"/>
      <c r="AI255" s="1110"/>
      <c r="AJ255" s="1111"/>
      <c r="AK255" s="1111"/>
      <c r="AL255" s="1104"/>
      <c r="AM255" s="1110"/>
      <c r="AN255" s="1110"/>
      <c r="AO255" s="1115"/>
      <c r="AP255" s="1111"/>
      <c r="AQ255" s="1104"/>
      <c r="AR255" s="1116"/>
      <c r="AS255" s="1116"/>
      <c r="AT255" s="1111"/>
      <c r="AU255" s="1111"/>
      <c r="AV255" s="1104"/>
      <c r="AW255" s="1110"/>
      <c r="AX255" s="1110"/>
      <c r="AY255" s="1117"/>
      <c r="AZ255" s="1111"/>
    </row>
    <row r="256" spans="1:52" ht="12.75" customHeight="1">
      <c r="A256" s="351"/>
      <c r="B256" s="351"/>
      <c r="C256" s="1112"/>
      <c r="D256" s="1113"/>
      <c r="E256" s="1104"/>
      <c r="F256" s="1110"/>
      <c r="G256" s="1110"/>
      <c r="H256" s="1110"/>
      <c r="I256" s="1111"/>
      <c r="J256" s="1111"/>
      <c r="K256" s="1104"/>
      <c r="L256" s="1110"/>
      <c r="M256" s="1110"/>
      <c r="N256" s="1110"/>
      <c r="O256" s="1111"/>
      <c r="P256" s="1111"/>
      <c r="Q256" s="1104"/>
      <c r="R256" s="1110"/>
      <c r="S256" s="1110"/>
      <c r="T256" s="1111"/>
      <c r="U256" s="1111"/>
      <c r="V256" s="1104"/>
      <c r="W256" s="1112"/>
      <c r="X256" s="1112"/>
      <c r="Y256" s="1112"/>
      <c r="Z256" s="1112"/>
      <c r="AA256" s="1112"/>
      <c r="AB256" s="1104"/>
      <c r="AC256" s="1110"/>
      <c r="AD256" s="1110"/>
      <c r="AE256" s="1114"/>
      <c r="AF256" s="1111"/>
      <c r="AG256" s="1104"/>
      <c r="AH256" s="1110"/>
      <c r="AI256" s="1110"/>
      <c r="AJ256" s="1111"/>
      <c r="AK256" s="1111"/>
      <c r="AL256" s="1104"/>
      <c r="AM256" s="1110"/>
      <c r="AN256" s="1110"/>
      <c r="AO256" s="1115"/>
      <c r="AP256" s="1111"/>
      <c r="AQ256" s="1104"/>
      <c r="AR256" s="1116"/>
      <c r="AS256" s="1116"/>
      <c r="AT256" s="1111"/>
      <c r="AU256" s="1111"/>
      <c r="AV256" s="1104"/>
      <c r="AW256" s="1110"/>
      <c r="AX256" s="1110"/>
      <c r="AY256" s="1117"/>
      <c r="AZ256" s="1111"/>
    </row>
    <row r="257" spans="1:52" ht="12.75" customHeight="1">
      <c r="A257" s="351"/>
      <c r="B257" s="351"/>
      <c r="C257" s="1112"/>
      <c r="D257" s="1113"/>
      <c r="E257" s="1104"/>
      <c r="F257" s="1110"/>
      <c r="G257" s="1110"/>
      <c r="H257" s="1110"/>
      <c r="I257" s="1111"/>
      <c r="J257" s="1111"/>
      <c r="K257" s="1104"/>
      <c r="L257" s="1110"/>
      <c r="M257" s="1110"/>
      <c r="N257" s="1110"/>
      <c r="O257" s="1111"/>
      <c r="P257" s="1111"/>
      <c r="Q257" s="1104"/>
      <c r="R257" s="1110"/>
      <c r="S257" s="1110"/>
      <c r="T257" s="1111"/>
      <c r="U257" s="1111"/>
      <c r="V257" s="1104"/>
      <c r="W257" s="1112"/>
      <c r="X257" s="1112"/>
      <c r="Y257" s="1112"/>
      <c r="Z257" s="1112"/>
      <c r="AA257" s="1112"/>
      <c r="AB257" s="1104"/>
      <c r="AC257" s="1110"/>
      <c r="AD257" s="1110"/>
      <c r="AE257" s="1114"/>
      <c r="AF257" s="1111"/>
      <c r="AG257" s="1104"/>
      <c r="AH257" s="1110"/>
      <c r="AI257" s="1110"/>
      <c r="AJ257" s="1111"/>
      <c r="AK257" s="1111"/>
      <c r="AL257" s="1104"/>
      <c r="AM257" s="1110"/>
      <c r="AN257" s="1110"/>
      <c r="AO257" s="1115"/>
      <c r="AP257" s="1111"/>
      <c r="AQ257" s="1104"/>
      <c r="AR257" s="1116"/>
      <c r="AS257" s="1116"/>
      <c r="AT257" s="1111"/>
      <c r="AU257" s="1111"/>
      <c r="AV257" s="1104"/>
      <c r="AW257" s="1110"/>
      <c r="AX257" s="1110"/>
      <c r="AY257" s="1117"/>
      <c r="AZ257" s="1111"/>
    </row>
    <row r="258" spans="1:52" ht="12.75" customHeight="1">
      <c r="A258" s="351"/>
      <c r="B258" s="351"/>
      <c r="C258" s="1112"/>
      <c r="D258" s="1113"/>
      <c r="E258" s="1104"/>
      <c r="F258" s="1110"/>
      <c r="G258" s="1110"/>
      <c r="H258" s="1110"/>
      <c r="I258" s="1111"/>
      <c r="J258" s="1111"/>
      <c r="K258" s="1104"/>
      <c r="L258" s="1110"/>
      <c r="M258" s="1110"/>
      <c r="N258" s="1110"/>
      <c r="O258" s="1111"/>
      <c r="P258" s="1111"/>
      <c r="Q258" s="1104"/>
      <c r="R258" s="1110"/>
      <c r="S258" s="1110"/>
      <c r="T258" s="1111"/>
      <c r="U258" s="1111"/>
      <c r="V258" s="1104"/>
      <c r="W258" s="1112"/>
      <c r="X258" s="1112"/>
      <c r="Y258" s="1112"/>
      <c r="Z258" s="1112"/>
      <c r="AA258" s="1112"/>
      <c r="AB258" s="1104"/>
      <c r="AC258" s="1110"/>
      <c r="AD258" s="1110"/>
      <c r="AE258" s="1114"/>
      <c r="AF258" s="1111"/>
      <c r="AG258" s="1104"/>
      <c r="AH258" s="1110"/>
      <c r="AI258" s="1110"/>
      <c r="AJ258" s="1111"/>
      <c r="AK258" s="1111"/>
      <c r="AL258" s="1104"/>
      <c r="AM258" s="1110"/>
      <c r="AN258" s="1110"/>
      <c r="AO258" s="1115"/>
      <c r="AP258" s="1111"/>
      <c r="AQ258" s="1104"/>
      <c r="AR258" s="1116"/>
      <c r="AS258" s="1116"/>
      <c r="AT258" s="1111"/>
      <c r="AU258" s="1111"/>
      <c r="AV258" s="1104"/>
      <c r="AW258" s="1110"/>
      <c r="AX258" s="1110"/>
      <c r="AY258" s="1117"/>
      <c r="AZ258" s="1111"/>
    </row>
    <row r="259" spans="1:52" ht="12.75" customHeight="1">
      <c r="A259" s="351"/>
      <c r="B259" s="351"/>
      <c r="C259" s="1112"/>
      <c r="D259" s="1113"/>
      <c r="E259" s="1104"/>
      <c r="F259" s="1110"/>
      <c r="G259" s="1110"/>
      <c r="H259" s="1110"/>
      <c r="I259" s="1111"/>
      <c r="J259" s="1111"/>
      <c r="K259" s="1104"/>
      <c r="L259" s="1110"/>
      <c r="M259" s="1110"/>
      <c r="N259" s="1110"/>
      <c r="O259" s="1111"/>
      <c r="P259" s="1111"/>
      <c r="Q259" s="1104"/>
      <c r="R259" s="1110"/>
      <c r="S259" s="1110"/>
      <c r="T259" s="1111"/>
      <c r="U259" s="1111"/>
      <c r="V259" s="1104"/>
      <c r="W259" s="1112"/>
      <c r="X259" s="1112"/>
      <c r="Y259" s="1112"/>
      <c r="Z259" s="1112"/>
      <c r="AA259" s="1112"/>
      <c r="AB259" s="1104"/>
      <c r="AC259" s="1110"/>
      <c r="AD259" s="1110"/>
      <c r="AE259" s="1114"/>
      <c r="AF259" s="1111"/>
      <c r="AG259" s="1104"/>
      <c r="AH259" s="1110"/>
      <c r="AI259" s="1110"/>
      <c r="AJ259" s="1111"/>
      <c r="AK259" s="1111"/>
      <c r="AL259" s="1104"/>
      <c r="AM259" s="1110"/>
      <c r="AN259" s="1110"/>
      <c r="AO259" s="1115"/>
      <c r="AP259" s="1111"/>
      <c r="AQ259" s="1104"/>
      <c r="AR259" s="1116"/>
      <c r="AS259" s="1116"/>
      <c r="AT259" s="1111"/>
      <c r="AU259" s="1111"/>
      <c r="AV259" s="1104"/>
      <c r="AW259" s="1110"/>
      <c r="AX259" s="1110"/>
      <c r="AY259" s="1117"/>
      <c r="AZ259" s="1111"/>
    </row>
    <row r="260" spans="1:52" ht="12.75" customHeight="1">
      <c r="A260" s="351"/>
      <c r="B260" s="351"/>
      <c r="C260" s="1112"/>
      <c r="D260" s="1113"/>
      <c r="E260" s="1104"/>
      <c r="F260" s="1110"/>
      <c r="G260" s="1110"/>
      <c r="H260" s="1110"/>
      <c r="I260" s="1111"/>
      <c r="J260" s="1111"/>
      <c r="K260" s="1104"/>
      <c r="L260" s="1110"/>
      <c r="M260" s="1110"/>
      <c r="N260" s="1110"/>
      <c r="O260" s="1111"/>
      <c r="P260" s="1111"/>
      <c r="Q260" s="1104"/>
      <c r="R260" s="1110"/>
      <c r="S260" s="1110"/>
      <c r="T260" s="1111"/>
      <c r="U260" s="1111"/>
      <c r="V260" s="1104"/>
      <c r="W260" s="1112"/>
      <c r="X260" s="1112"/>
      <c r="Y260" s="1112"/>
      <c r="Z260" s="1112"/>
      <c r="AA260" s="1112"/>
      <c r="AB260" s="1104"/>
      <c r="AC260" s="1110"/>
      <c r="AD260" s="1110"/>
      <c r="AE260" s="1114"/>
      <c r="AF260" s="1111"/>
      <c r="AG260" s="1104"/>
      <c r="AH260" s="1110"/>
      <c r="AI260" s="1110"/>
      <c r="AJ260" s="1111"/>
      <c r="AK260" s="1111"/>
      <c r="AL260" s="1104"/>
      <c r="AM260" s="1110"/>
      <c r="AN260" s="1110"/>
      <c r="AO260" s="1115"/>
      <c r="AP260" s="1111"/>
      <c r="AQ260" s="1104"/>
      <c r="AR260" s="1116"/>
      <c r="AS260" s="1116"/>
      <c r="AT260" s="1111"/>
      <c r="AU260" s="1111"/>
      <c r="AV260" s="1104"/>
      <c r="AW260" s="1110"/>
      <c r="AX260" s="1110"/>
      <c r="AY260" s="1117"/>
      <c r="AZ260" s="1111"/>
    </row>
    <row r="261" spans="1:52" ht="12.75" customHeight="1">
      <c r="A261" s="351"/>
      <c r="B261" s="351"/>
      <c r="C261" s="1112"/>
      <c r="D261" s="1113"/>
      <c r="E261" s="1104"/>
      <c r="F261" s="1110"/>
      <c r="G261" s="1110"/>
      <c r="H261" s="1110"/>
      <c r="I261" s="1111"/>
      <c r="J261" s="1111"/>
      <c r="K261" s="1104"/>
      <c r="L261" s="1110"/>
      <c r="M261" s="1110"/>
      <c r="N261" s="1110"/>
      <c r="O261" s="1111"/>
      <c r="P261" s="1111"/>
      <c r="Q261" s="1104"/>
      <c r="R261" s="1110"/>
      <c r="S261" s="1110"/>
      <c r="T261" s="1111"/>
      <c r="U261" s="1111"/>
      <c r="V261" s="1104"/>
      <c r="W261" s="1112"/>
      <c r="X261" s="1112"/>
      <c r="Y261" s="1112"/>
      <c r="Z261" s="1112"/>
      <c r="AA261" s="1112"/>
      <c r="AB261" s="1104"/>
      <c r="AC261" s="1110"/>
      <c r="AD261" s="1110"/>
      <c r="AE261" s="1114"/>
      <c r="AF261" s="1111"/>
      <c r="AG261" s="1104"/>
      <c r="AH261" s="1110"/>
      <c r="AI261" s="1110"/>
      <c r="AJ261" s="1111"/>
      <c r="AK261" s="1111"/>
      <c r="AL261" s="1104"/>
      <c r="AM261" s="1110"/>
      <c r="AN261" s="1110"/>
      <c r="AO261" s="1115"/>
      <c r="AP261" s="1111"/>
      <c r="AQ261" s="1104"/>
      <c r="AR261" s="1116"/>
      <c r="AS261" s="1116"/>
      <c r="AT261" s="1111"/>
      <c r="AU261" s="1111"/>
      <c r="AV261" s="1104"/>
      <c r="AW261" s="1110"/>
      <c r="AX261" s="1110"/>
      <c r="AY261" s="1117"/>
      <c r="AZ261" s="1111"/>
    </row>
    <row r="262" spans="1:52" ht="12.75" customHeight="1">
      <c r="A262" s="351"/>
      <c r="B262" s="351"/>
      <c r="C262" s="1112"/>
      <c r="D262" s="1113"/>
      <c r="E262" s="1104"/>
      <c r="F262" s="1110"/>
      <c r="G262" s="1110"/>
      <c r="H262" s="1110"/>
      <c r="I262" s="1111"/>
      <c r="J262" s="1111"/>
      <c r="K262" s="1104"/>
      <c r="L262" s="1110"/>
      <c r="M262" s="1110"/>
      <c r="N262" s="1110"/>
      <c r="O262" s="1111"/>
      <c r="P262" s="1111"/>
      <c r="Q262" s="1104"/>
      <c r="R262" s="1110"/>
      <c r="S262" s="1110"/>
      <c r="T262" s="1111"/>
      <c r="U262" s="1111"/>
      <c r="V262" s="1104"/>
      <c r="W262" s="1112"/>
      <c r="X262" s="1112"/>
      <c r="Y262" s="1112"/>
      <c r="Z262" s="1112"/>
      <c r="AA262" s="1112"/>
      <c r="AB262" s="1104"/>
      <c r="AC262" s="1110"/>
      <c r="AD262" s="1110"/>
      <c r="AE262" s="1114"/>
      <c r="AF262" s="1111"/>
      <c r="AG262" s="1104"/>
      <c r="AH262" s="1110"/>
      <c r="AI262" s="1110"/>
      <c r="AJ262" s="1111"/>
      <c r="AK262" s="1111"/>
      <c r="AL262" s="1104"/>
      <c r="AM262" s="1110"/>
      <c r="AN262" s="1110"/>
      <c r="AO262" s="1115"/>
      <c r="AP262" s="1111"/>
      <c r="AQ262" s="1104"/>
      <c r="AR262" s="1116"/>
      <c r="AS262" s="1116"/>
      <c r="AT262" s="1111"/>
      <c r="AU262" s="1111"/>
      <c r="AV262" s="1104"/>
      <c r="AW262" s="1110"/>
      <c r="AX262" s="1110"/>
      <c r="AY262" s="1117"/>
      <c r="AZ262" s="1111"/>
    </row>
    <row r="263" spans="1:52" ht="12.75" customHeight="1">
      <c r="A263" s="351"/>
      <c r="B263" s="351"/>
      <c r="C263" s="1112"/>
      <c r="D263" s="1113"/>
      <c r="E263" s="1104"/>
      <c r="F263" s="1110"/>
      <c r="G263" s="1110"/>
      <c r="H263" s="1110"/>
      <c r="I263" s="1111"/>
      <c r="J263" s="1111"/>
      <c r="K263" s="1104"/>
      <c r="L263" s="1110"/>
      <c r="M263" s="1110"/>
      <c r="N263" s="1110"/>
      <c r="O263" s="1111"/>
      <c r="P263" s="1111"/>
      <c r="Q263" s="1104"/>
      <c r="R263" s="1110"/>
      <c r="S263" s="1110"/>
      <c r="T263" s="1111"/>
      <c r="U263" s="1111"/>
      <c r="V263" s="1104"/>
      <c r="W263" s="1112"/>
      <c r="X263" s="1112"/>
      <c r="Y263" s="1112"/>
      <c r="Z263" s="1112"/>
      <c r="AA263" s="1112"/>
      <c r="AB263" s="1104"/>
      <c r="AC263" s="1110"/>
      <c r="AD263" s="1110"/>
      <c r="AE263" s="1114"/>
      <c r="AF263" s="1111"/>
      <c r="AG263" s="1104"/>
      <c r="AH263" s="1110"/>
      <c r="AI263" s="1110"/>
      <c r="AJ263" s="1111"/>
      <c r="AK263" s="1111"/>
      <c r="AL263" s="1104"/>
      <c r="AM263" s="1110"/>
      <c r="AN263" s="1110"/>
      <c r="AO263" s="1115"/>
      <c r="AP263" s="1111"/>
      <c r="AQ263" s="1104"/>
      <c r="AR263" s="1116"/>
      <c r="AS263" s="1116"/>
      <c r="AT263" s="1111"/>
      <c r="AU263" s="1111"/>
      <c r="AV263" s="1104"/>
      <c r="AW263" s="1110"/>
      <c r="AX263" s="1110"/>
      <c r="AY263" s="1117"/>
      <c r="AZ263" s="1111"/>
    </row>
    <row r="264" spans="1:52" ht="12.75" customHeight="1">
      <c r="A264" s="351"/>
      <c r="B264" s="351"/>
      <c r="C264" s="1112"/>
      <c r="D264" s="1113"/>
      <c r="E264" s="1104"/>
      <c r="F264" s="1110"/>
      <c r="G264" s="1110"/>
      <c r="H264" s="1110"/>
      <c r="I264" s="1111"/>
      <c r="J264" s="1111"/>
      <c r="K264" s="1104"/>
      <c r="L264" s="1110"/>
      <c r="M264" s="1110"/>
      <c r="N264" s="1110"/>
      <c r="O264" s="1111"/>
      <c r="P264" s="1111"/>
      <c r="Q264" s="1104"/>
      <c r="R264" s="1110"/>
      <c r="S264" s="1110"/>
      <c r="T264" s="1111"/>
      <c r="U264" s="1111"/>
      <c r="V264" s="1104"/>
      <c r="W264" s="1112"/>
      <c r="X264" s="1112"/>
      <c r="Y264" s="1112"/>
      <c r="Z264" s="1112"/>
      <c r="AA264" s="1112"/>
      <c r="AB264" s="1104"/>
      <c r="AC264" s="1110"/>
      <c r="AD264" s="1110"/>
      <c r="AE264" s="1114"/>
      <c r="AF264" s="1111"/>
      <c r="AG264" s="1104"/>
      <c r="AH264" s="1110"/>
      <c r="AI264" s="1110"/>
      <c r="AJ264" s="1111"/>
      <c r="AK264" s="1111"/>
      <c r="AL264" s="1104"/>
      <c r="AM264" s="1110"/>
      <c r="AN264" s="1110"/>
      <c r="AO264" s="1115"/>
      <c r="AP264" s="1111"/>
      <c r="AQ264" s="1104"/>
      <c r="AR264" s="1116"/>
      <c r="AS264" s="1116"/>
      <c r="AT264" s="1111"/>
      <c r="AU264" s="1111"/>
      <c r="AV264" s="1104"/>
      <c r="AW264" s="1110"/>
      <c r="AX264" s="1110"/>
      <c r="AY264" s="1117"/>
      <c r="AZ264" s="1111"/>
    </row>
    <row r="265" spans="1:52" ht="12.75" customHeight="1">
      <c r="A265" s="351"/>
      <c r="B265" s="351"/>
      <c r="C265" s="1112"/>
      <c r="D265" s="1113"/>
      <c r="E265" s="1104"/>
      <c r="F265" s="1110"/>
      <c r="G265" s="1110"/>
      <c r="H265" s="1110"/>
      <c r="I265" s="1111"/>
      <c r="J265" s="1111"/>
      <c r="K265" s="1104"/>
      <c r="L265" s="1110"/>
      <c r="M265" s="1110"/>
      <c r="N265" s="1110"/>
      <c r="O265" s="1111"/>
      <c r="P265" s="1111"/>
      <c r="Q265" s="1104"/>
      <c r="R265" s="1110"/>
      <c r="S265" s="1110"/>
      <c r="T265" s="1111"/>
      <c r="U265" s="1111"/>
      <c r="V265" s="1104"/>
      <c r="W265" s="1112"/>
      <c r="X265" s="1112"/>
      <c r="Y265" s="1112"/>
      <c r="Z265" s="1112"/>
      <c r="AA265" s="1112"/>
      <c r="AB265" s="1104"/>
      <c r="AC265" s="1110"/>
      <c r="AD265" s="1110"/>
      <c r="AE265" s="1114"/>
      <c r="AF265" s="1111"/>
      <c r="AG265" s="1104"/>
      <c r="AH265" s="1110"/>
      <c r="AI265" s="1110"/>
      <c r="AJ265" s="1111"/>
      <c r="AK265" s="1111"/>
      <c r="AL265" s="1104"/>
      <c r="AM265" s="1110"/>
      <c r="AN265" s="1110"/>
      <c r="AO265" s="1115"/>
      <c r="AP265" s="1111"/>
      <c r="AQ265" s="1104"/>
      <c r="AR265" s="1116"/>
      <c r="AS265" s="1116"/>
      <c r="AT265" s="1111"/>
      <c r="AU265" s="1111"/>
      <c r="AV265" s="1104"/>
      <c r="AW265" s="1110"/>
      <c r="AX265" s="1110"/>
      <c r="AY265" s="1117"/>
      <c r="AZ265" s="1111"/>
    </row>
    <row r="266" spans="1:52" ht="12.75" customHeight="1">
      <c r="A266" s="351"/>
      <c r="B266" s="351"/>
      <c r="C266" s="1112"/>
      <c r="D266" s="1113"/>
      <c r="E266" s="1104"/>
      <c r="F266" s="1110"/>
      <c r="G266" s="1110"/>
      <c r="H266" s="1110"/>
      <c r="I266" s="1111"/>
      <c r="J266" s="1111"/>
      <c r="K266" s="1104"/>
      <c r="L266" s="1110"/>
      <c r="M266" s="1110"/>
      <c r="N266" s="1110"/>
      <c r="O266" s="1111"/>
      <c r="P266" s="1111"/>
      <c r="Q266" s="1104"/>
      <c r="R266" s="1110"/>
      <c r="S266" s="1110"/>
      <c r="T266" s="1111"/>
      <c r="U266" s="1111"/>
      <c r="V266" s="1104"/>
      <c r="W266" s="1112"/>
      <c r="X266" s="1112"/>
      <c r="Y266" s="1112"/>
      <c r="Z266" s="1112"/>
      <c r="AA266" s="1112"/>
      <c r="AB266" s="1104"/>
      <c r="AC266" s="1110"/>
      <c r="AD266" s="1110"/>
      <c r="AE266" s="1114"/>
      <c r="AF266" s="1111"/>
      <c r="AG266" s="1104"/>
      <c r="AH266" s="1110"/>
      <c r="AI266" s="1110"/>
      <c r="AJ266" s="1111"/>
      <c r="AK266" s="1111"/>
      <c r="AL266" s="1104"/>
      <c r="AM266" s="1110"/>
      <c r="AN266" s="1110"/>
      <c r="AO266" s="1115"/>
      <c r="AP266" s="1111"/>
      <c r="AQ266" s="1104"/>
      <c r="AR266" s="1116"/>
      <c r="AS266" s="1116"/>
      <c r="AT266" s="1111"/>
      <c r="AU266" s="1111"/>
      <c r="AV266" s="1104"/>
      <c r="AW266" s="1110"/>
      <c r="AX266" s="1110"/>
      <c r="AY266" s="1117"/>
      <c r="AZ266" s="1111"/>
    </row>
    <row r="267" spans="1:52" ht="12.75" customHeight="1">
      <c r="A267" s="351"/>
      <c r="B267" s="351"/>
      <c r="C267" s="1112"/>
      <c r="D267" s="1113"/>
      <c r="E267" s="1104"/>
      <c r="F267" s="1110"/>
      <c r="G267" s="1110"/>
      <c r="H267" s="1110"/>
      <c r="I267" s="1111"/>
      <c r="J267" s="1111"/>
      <c r="K267" s="1104"/>
      <c r="L267" s="1110"/>
      <c r="M267" s="1110"/>
      <c r="N267" s="1110"/>
      <c r="O267" s="1111"/>
      <c r="P267" s="1111"/>
      <c r="Q267" s="1104"/>
      <c r="R267" s="1110"/>
      <c r="S267" s="1110"/>
      <c r="T267" s="1111"/>
      <c r="U267" s="1111"/>
      <c r="V267" s="1104"/>
      <c r="W267" s="1112"/>
      <c r="X267" s="1112"/>
      <c r="Y267" s="1112"/>
      <c r="Z267" s="1112"/>
      <c r="AA267" s="1112"/>
      <c r="AB267" s="1104"/>
      <c r="AC267" s="1110"/>
      <c r="AD267" s="1110"/>
      <c r="AE267" s="1114"/>
      <c r="AF267" s="1111"/>
      <c r="AG267" s="1104"/>
      <c r="AH267" s="1110"/>
      <c r="AI267" s="1110"/>
      <c r="AJ267" s="1111"/>
      <c r="AK267" s="1111"/>
      <c r="AL267" s="1104"/>
      <c r="AM267" s="1110"/>
      <c r="AN267" s="1110"/>
      <c r="AO267" s="1115"/>
      <c r="AP267" s="1111"/>
      <c r="AQ267" s="1104"/>
      <c r="AR267" s="1116"/>
      <c r="AS267" s="1116"/>
      <c r="AT267" s="1111"/>
      <c r="AU267" s="1111"/>
      <c r="AV267" s="1104"/>
      <c r="AW267" s="1110"/>
      <c r="AX267" s="1110"/>
      <c r="AY267" s="1117"/>
      <c r="AZ267" s="1111"/>
    </row>
    <row r="268" spans="1:52" ht="12.75" customHeight="1">
      <c r="A268" s="351"/>
      <c r="B268" s="351"/>
      <c r="C268" s="1112"/>
      <c r="D268" s="1113"/>
      <c r="E268" s="1104"/>
      <c r="F268" s="1110"/>
      <c r="G268" s="1110"/>
      <c r="H268" s="1110"/>
      <c r="I268" s="1111"/>
      <c r="J268" s="1111"/>
      <c r="K268" s="1104"/>
      <c r="L268" s="1110"/>
      <c r="M268" s="1110"/>
      <c r="N268" s="1110"/>
      <c r="O268" s="1111"/>
      <c r="P268" s="1111"/>
      <c r="Q268" s="1104"/>
      <c r="R268" s="1110"/>
      <c r="S268" s="1110"/>
      <c r="T268" s="1111"/>
      <c r="U268" s="1111"/>
      <c r="V268" s="1104"/>
      <c r="W268" s="1112"/>
      <c r="X268" s="1112"/>
      <c r="Y268" s="1112"/>
      <c r="Z268" s="1112"/>
      <c r="AA268" s="1112"/>
      <c r="AB268" s="1104"/>
      <c r="AC268" s="1110"/>
      <c r="AD268" s="1110"/>
      <c r="AE268" s="1114"/>
      <c r="AF268" s="1111"/>
      <c r="AG268" s="1104"/>
      <c r="AH268" s="1110"/>
      <c r="AI268" s="1110"/>
      <c r="AJ268" s="1111"/>
      <c r="AK268" s="1111"/>
      <c r="AL268" s="1104"/>
      <c r="AM268" s="1110"/>
      <c r="AN268" s="1110"/>
      <c r="AO268" s="1115"/>
      <c r="AP268" s="1111"/>
      <c r="AQ268" s="1104"/>
      <c r="AR268" s="1116"/>
      <c r="AS268" s="1116"/>
      <c r="AT268" s="1111"/>
      <c r="AU268" s="1111"/>
      <c r="AV268" s="1104"/>
      <c r="AW268" s="1110"/>
      <c r="AX268" s="1110"/>
      <c r="AY268" s="1117"/>
      <c r="AZ268" s="1111"/>
    </row>
    <row r="269" spans="1:52" ht="12.75" customHeight="1">
      <c r="A269" s="351"/>
      <c r="B269" s="351"/>
      <c r="C269" s="1112"/>
      <c r="D269" s="1113"/>
      <c r="E269" s="1104"/>
      <c r="F269" s="1110"/>
      <c r="G269" s="1110"/>
      <c r="H269" s="1110"/>
      <c r="I269" s="1111"/>
      <c r="J269" s="1111"/>
      <c r="K269" s="1104"/>
      <c r="L269" s="1110"/>
      <c r="M269" s="1110"/>
      <c r="N269" s="1110"/>
      <c r="O269" s="1111"/>
      <c r="P269" s="1111"/>
      <c r="Q269" s="1104"/>
      <c r="R269" s="1110"/>
      <c r="S269" s="1110"/>
      <c r="T269" s="1111"/>
      <c r="U269" s="1111"/>
      <c r="V269" s="1104"/>
      <c r="W269" s="1112"/>
      <c r="X269" s="1112"/>
      <c r="Y269" s="1112"/>
      <c r="Z269" s="1112"/>
      <c r="AA269" s="1112"/>
      <c r="AB269" s="1104"/>
      <c r="AC269" s="1110"/>
      <c r="AD269" s="1110"/>
      <c r="AE269" s="1114"/>
      <c r="AF269" s="1111"/>
      <c r="AG269" s="1104"/>
      <c r="AH269" s="1110"/>
      <c r="AI269" s="1110"/>
      <c r="AJ269" s="1111"/>
      <c r="AK269" s="1111"/>
      <c r="AL269" s="1104"/>
      <c r="AM269" s="1110"/>
      <c r="AN269" s="1110"/>
      <c r="AO269" s="1115"/>
      <c r="AP269" s="1111"/>
      <c r="AQ269" s="1104"/>
      <c r="AR269" s="1116"/>
      <c r="AS269" s="1116"/>
      <c r="AT269" s="1111"/>
      <c r="AU269" s="1111"/>
      <c r="AV269" s="1104"/>
      <c r="AW269" s="1110"/>
      <c r="AX269" s="1110"/>
      <c r="AY269" s="1117"/>
      <c r="AZ269" s="1111"/>
    </row>
    <row r="270" spans="1:52" ht="12.75" customHeight="1">
      <c r="A270" s="351"/>
      <c r="B270" s="351"/>
      <c r="C270" s="1112"/>
      <c r="D270" s="1113"/>
      <c r="E270" s="1104"/>
      <c r="F270" s="1110"/>
      <c r="G270" s="1110"/>
      <c r="H270" s="1110"/>
      <c r="I270" s="1111"/>
      <c r="J270" s="1111"/>
      <c r="K270" s="1104"/>
      <c r="L270" s="1110"/>
      <c r="M270" s="1110"/>
      <c r="N270" s="1110"/>
      <c r="O270" s="1111"/>
      <c r="P270" s="1111"/>
      <c r="Q270" s="1104"/>
      <c r="R270" s="1110"/>
      <c r="S270" s="1110"/>
      <c r="T270" s="1111"/>
      <c r="U270" s="1111"/>
      <c r="V270" s="1104"/>
      <c r="W270" s="1112"/>
      <c r="X270" s="1112"/>
      <c r="Y270" s="1112"/>
      <c r="Z270" s="1112"/>
      <c r="AA270" s="1112"/>
      <c r="AB270" s="1104"/>
      <c r="AC270" s="1110"/>
      <c r="AD270" s="1110"/>
      <c r="AE270" s="1114"/>
      <c r="AF270" s="1111"/>
      <c r="AG270" s="1104"/>
      <c r="AH270" s="1110"/>
      <c r="AI270" s="1110"/>
      <c r="AJ270" s="1111"/>
      <c r="AK270" s="1111"/>
      <c r="AL270" s="1104"/>
      <c r="AM270" s="1110"/>
      <c r="AN270" s="1110"/>
      <c r="AO270" s="1115"/>
      <c r="AP270" s="1111"/>
      <c r="AQ270" s="1104"/>
      <c r="AR270" s="1116"/>
      <c r="AS270" s="1116"/>
      <c r="AT270" s="1111"/>
      <c r="AU270" s="1111"/>
      <c r="AV270" s="1104"/>
      <c r="AW270" s="1110"/>
      <c r="AX270" s="1110"/>
      <c r="AY270" s="1117"/>
      <c r="AZ270" s="1111"/>
    </row>
    <row r="271" spans="1:52" ht="12.75" customHeight="1">
      <c r="A271" s="351"/>
      <c r="B271" s="351"/>
      <c r="C271" s="1112"/>
      <c r="D271" s="1113"/>
      <c r="E271" s="1104"/>
      <c r="F271" s="1110"/>
      <c r="G271" s="1110"/>
      <c r="H271" s="1110"/>
      <c r="I271" s="1111"/>
      <c r="J271" s="1111"/>
      <c r="K271" s="1104"/>
      <c r="L271" s="1110"/>
      <c r="M271" s="1110"/>
      <c r="N271" s="1110"/>
      <c r="O271" s="1111"/>
      <c r="P271" s="1111"/>
      <c r="Q271" s="1104"/>
      <c r="R271" s="1110"/>
      <c r="S271" s="1110"/>
      <c r="T271" s="1111"/>
      <c r="U271" s="1111"/>
      <c r="V271" s="1104"/>
      <c r="W271" s="1112"/>
      <c r="X271" s="1112"/>
      <c r="Y271" s="1112"/>
      <c r="Z271" s="1112"/>
      <c r="AA271" s="1112"/>
      <c r="AB271" s="1104"/>
      <c r="AC271" s="1110"/>
      <c r="AD271" s="1110"/>
      <c r="AE271" s="1114"/>
      <c r="AF271" s="1111"/>
      <c r="AG271" s="1104"/>
      <c r="AH271" s="1110"/>
      <c r="AI271" s="1110"/>
      <c r="AJ271" s="1111"/>
      <c r="AK271" s="1111"/>
      <c r="AL271" s="1104"/>
      <c r="AM271" s="1110"/>
      <c r="AN271" s="1110"/>
      <c r="AO271" s="1115"/>
      <c r="AP271" s="1111"/>
      <c r="AQ271" s="1104"/>
      <c r="AR271" s="1116"/>
      <c r="AS271" s="1116"/>
      <c r="AT271" s="1111"/>
      <c r="AU271" s="1111"/>
      <c r="AV271" s="1104"/>
      <c r="AW271" s="1110"/>
      <c r="AX271" s="1110"/>
      <c r="AY271" s="1117"/>
      <c r="AZ271" s="1111"/>
    </row>
    <row r="272" spans="1:52" ht="12.75" customHeight="1">
      <c r="A272" s="351"/>
      <c r="B272" s="351"/>
      <c r="C272" s="1112"/>
      <c r="D272" s="1113"/>
      <c r="E272" s="1104"/>
      <c r="F272" s="1110"/>
      <c r="G272" s="1110"/>
      <c r="H272" s="1110"/>
      <c r="I272" s="1111"/>
      <c r="J272" s="1111"/>
      <c r="K272" s="1104"/>
      <c r="L272" s="1110"/>
      <c r="M272" s="1110"/>
      <c r="N272" s="1110"/>
      <c r="O272" s="1111"/>
      <c r="P272" s="1111"/>
      <c r="Q272" s="1104"/>
      <c r="R272" s="1110"/>
      <c r="S272" s="1110"/>
      <c r="T272" s="1111"/>
      <c r="U272" s="1111"/>
      <c r="V272" s="1104"/>
      <c r="W272" s="1112"/>
      <c r="X272" s="1112"/>
      <c r="Y272" s="1112"/>
      <c r="Z272" s="1112"/>
      <c r="AA272" s="1112"/>
      <c r="AB272" s="1104"/>
      <c r="AC272" s="1110"/>
      <c r="AD272" s="1110"/>
      <c r="AE272" s="1114"/>
      <c r="AF272" s="1111"/>
      <c r="AG272" s="1104"/>
      <c r="AH272" s="1110"/>
      <c r="AI272" s="1110"/>
      <c r="AJ272" s="1111"/>
      <c r="AK272" s="1111"/>
      <c r="AL272" s="1104"/>
      <c r="AM272" s="1110"/>
      <c r="AN272" s="1110"/>
      <c r="AO272" s="1115"/>
      <c r="AP272" s="1111"/>
      <c r="AQ272" s="1104"/>
      <c r="AR272" s="1116"/>
      <c r="AS272" s="1116"/>
      <c r="AT272" s="1111"/>
      <c r="AU272" s="1111"/>
      <c r="AV272" s="1104"/>
      <c r="AW272" s="1110"/>
      <c r="AX272" s="1110"/>
      <c r="AY272" s="1117"/>
      <c r="AZ272" s="1111"/>
    </row>
    <row r="273" spans="1:52" ht="12.75" customHeight="1">
      <c r="A273" s="351"/>
      <c r="B273" s="351"/>
      <c r="C273" s="1112"/>
      <c r="D273" s="1113"/>
      <c r="E273" s="1104"/>
      <c r="F273" s="1110"/>
      <c r="G273" s="1110"/>
      <c r="H273" s="1110"/>
      <c r="I273" s="1111"/>
      <c r="J273" s="1111"/>
      <c r="K273" s="1104"/>
      <c r="L273" s="1110"/>
      <c r="M273" s="1110"/>
      <c r="N273" s="1110"/>
      <c r="O273" s="1111"/>
      <c r="P273" s="1111"/>
      <c r="Q273" s="1104"/>
      <c r="R273" s="1110"/>
      <c r="S273" s="1110"/>
      <c r="T273" s="1111"/>
      <c r="U273" s="1111"/>
      <c r="V273" s="1104"/>
      <c r="W273" s="1112"/>
      <c r="X273" s="1112"/>
      <c r="Y273" s="1112"/>
      <c r="Z273" s="1112"/>
      <c r="AA273" s="1112"/>
      <c r="AB273" s="1104"/>
      <c r="AC273" s="1110"/>
      <c r="AD273" s="1110"/>
      <c r="AE273" s="1114"/>
      <c r="AF273" s="1111"/>
      <c r="AG273" s="1104"/>
      <c r="AH273" s="1110"/>
      <c r="AI273" s="1110"/>
      <c r="AJ273" s="1111"/>
      <c r="AK273" s="1111"/>
      <c r="AL273" s="1104"/>
      <c r="AM273" s="1110"/>
      <c r="AN273" s="1110"/>
      <c r="AO273" s="1115"/>
      <c r="AP273" s="1111"/>
      <c r="AQ273" s="1104"/>
      <c r="AR273" s="1116"/>
      <c r="AS273" s="1116"/>
      <c r="AT273" s="1111"/>
      <c r="AU273" s="1111"/>
      <c r="AV273" s="1104"/>
      <c r="AW273" s="1110"/>
      <c r="AX273" s="1110"/>
      <c r="AY273" s="1117"/>
      <c r="AZ273" s="1111"/>
    </row>
    <row r="274" spans="1:52" ht="12.75" customHeight="1">
      <c r="A274" s="351"/>
      <c r="B274" s="351"/>
      <c r="C274" s="1112"/>
      <c r="D274" s="1113"/>
      <c r="E274" s="1104"/>
      <c r="F274" s="1110"/>
      <c r="G274" s="1110"/>
      <c r="H274" s="1110"/>
      <c r="I274" s="1111"/>
      <c r="J274" s="1111"/>
      <c r="K274" s="1104"/>
      <c r="L274" s="1110"/>
      <c r="M274" s="1110"/>
      <c r="N274" s="1110"/>
      <c r="O274" s="1111"/>
      <c r="P274" s="1111"/>
      <c r="Q274" s="1104"/>
      <c r="R274" s="1110"/>
      <c r="S274" s="1110"/>
      <c r="T274" s="1111"/>
      <c r="U274" s="1111"/>
      <c r="V274" s="1104"/>
      <c r="W274" s="1112"/>
      <c r="X274" s="1112"/>
      <c r="Y274" s="1112"/>
      <c r="Z274" s="1112"/>
      <c r="AA274" s="1112"/>
      <c r="AB274" s="1104"/>
      <c r="AC274" s="1110"/>
      <c r="AD274" s="1110"/>
      <c r="AE274" s="1114"/>
      <c r="AF274" s="1111"/>
      <c r="AG274" s="1104"/>
      <c r="AH274" s="1110"/>
      <c r="AI274" s="1110"/>
      <c r="AJ274" s="1111"/>
      <c r="AK274" s="1111"/>
      <c r="AL274" s="1104"/>
      <c r="AM274" s="1110"/>
      <c r="AN274" s="1110"/>
      <c r="AO274" s="1115"/>
      <c r="AP274" s="1111"/>
      <c r="AQ274" s="1104"/>
      <c r="AR274" s="1116"/>
      <c r="AS274" s="1116"/>
      <c r="AT274" s="1111"/>
      <c r="AU274" s="1111"/>
      <c r="AV274" s="1104"/>
      <c r="AW274" s="1110"/>
      <c r="AX274" s="1110"/>
      <c r="AY274" s="1117"/>
      <c r="AZ274" s="1111"/>
    </row>
    <row r="275" spans="1:52" ht="12.75" customHeight="1">
      <c r="A275" s="351"/>
      <c r="B275" s="351"/>
      <c r="C275" s="1112"/>
      <c r="D275" s="1113"/>
      <c r="E275" s="1104"/>
      <c r="F275" s="1110"/>
      <c r="G275" s="1110"/>
      <c r="H275" s="1110"/>
      <c r="I275" s="1111"/>
      <c r="J275" s="1111"/>
      <c r="K275" s="1104"/>
      <c r="L275" s="1110"/>
      <c r="M275" s="1110"/>
      <c r="N275" s="1110"/>
      <c r="O275" s="1111"/>
      <c r="P275" s="1111"/>
      <c r="Q275" s="1104"/>
      <c r="R275" s="1110"/>
      <c r="S275" s="1110"/>
      <c r="T275" s="1111"/>
      <c r="U275" s="1111"/>
      <c r="V275" s="1104"/>
      <c r="W275" s="1112"/>
      <c r="X275" s="1112"/>
      <c r="Y275" s="1112"/>
      <c r="Z275" s="1112"/>
      <c r="AA275" s="1112"/>
      <c r="AB275" s="1104"/>
      <c r="AC275" s="1110"/>
      <c r="AD275" s="1110"/>
      <c r="AE275" s="1114"/>
      <c r="AF275" s="1111"/>
      <c r="AG275" s="1104"/>
      <c r="AH275" s="1110"/>
      <c r="AI275" s="1110"/>
      <c r="AJ275" s="1111"/>
      <c r="AK275" s="1111"/>
      <c r="AL275" s="1104"/>
      <c r="AM275" s="1110"/>
      <c r="AN275" s="1110"/>
      <c r="AO275" s="1115"/>
      <c r="AP275" s="1111"/>
      <c r="AQ275" s="1104"/>
      <c r="AR275" s="1116"/>
      <c r="AS275" s="1116"/>
      <c r="AT275" s="1111"/>
      <c r="AU275" s="1111"/>
      <c r="AV275" s="1104"/>
      <c r="AW275" s="1110"/>
      <c r="AX275" s="1110"/>
      <c r="AY275" s="1117"/>
      <c r="AZ275" s="1111"/>
    </row>
    <row r="276" spans="1:52" ht="12.75" customHeight="1">
      <c r="A276" s="351"/>
      <c r="B276" s="351"/>
      <c r="C276" s="1112"/>
      <c r="D276" s="1113"/>
      <c r="E276" s="1104"/>
      <c r="F276" s="1110"/>
      <c r="G276" s="1110"/>
      <c r="H276" s="1110"/>
      <c r="I276" s="1111"/>
      <c r="J276" s="1111"/>
      <c r="K276" s="1104"/>
      <c r="L276" s="1110"/>
      <c r="M276" s="1110"/>
      <c r="N276" s="1110"/>
      <c r="O276" s="1111"/>
      <c r="P276" s="1111"/>
      <c r="Q276" s="1104"/>
      <c r="R276" s="1110"/>
      <c r="S276" s="1110"/>
      <c r="T276" s="1111"/>
      <c r="U276" s="1111"/>
      <c r="V276" s="1104"/>
      <c r="W276" s="1112"/>
      <c r="X276" s="1112"/>
      <c r="Y276" s="1112"/>
      <c r="Z276" s="1112"/>
      <c r="AA276" s="1112"/>
      <c r="AB276" s="1104"/>
      <c r="AC276" s="1110"/>
      <c r="AD276" s="1110"/>
      <c r="AE276" s="1114"/>
      <c r="AF276" s="1111"/>
      <c r="AG276" s="1104"/>
      <c r="AH276" s="1110"/>
      <c r="AI276" s="1110"/>
      <c r="AJ276" s="1111"/>
      <c r="AK276" s="1111"/>
      <c r="AL276" s="1104"/>
      <c r="AM276" s="1110"/>
      <c r="AN276" s="1110"/>
      <c r="AO276" s="1115"/>
      <c r="AP276" s="1111"/>
      <c r="AQ276" s="1104"/>
      <c r="AR276" s="1116"/>
      <c r="AS276" s="1116"/>
      <c r="AT276" s="1111"/>
      <c r="AU276" s="1111"/>
      <c r="AV276" s="1104"/>
      <c r="AW276" s="1110"/>
      <c r="AX276" s="1110"/>
      <c r="AY276" s="1117"/>
      <c r="AZ276" s="1111"/>
    </row>
    <row r="277" spans="1:52" ht="12.75" customHeight="1">
      <c r="A277" s="351"/>
      <c r="B277" s="351"/>
      <c r="C277" s="1112"/>
      <c r="D277" s="1113"/>
      <c r="E277" s="1104"/>
      <c r="F277" s="1110"/>
      <c r="G277" s="1110"/>
      <c r="H277" s="1110"/>
      <c r="I277" s="1111"/>
      <c r="J277" s="1111"/>
      <c r="K277" s="1104"/>
      <c r="L277" s="1110"/>
      <c r="M277" s="1110"/>
      <c r="N277" s="1110"/>
      <c r="O277" s="1111"/>
      <c r="P277" s="1111"/>
      <c r="Q277" s="1104"/>
      <c r="R277" s="1110"/>
      <c r="S277" s="1110"/>
      <c r="T277" s="1111"/>
      <c r="U277" s="1111"/>
      <c r="V277" s="1104"/>
      <c r="W277" s="1112"/>
      <c r="X277" s="1112"/>
      <c r="Y277" s="1112"/>
      <c r="Z277" s="1112"/>
      <c r="AA277" s="1112"/>
      <c r="AB277" s="1104"/>
      <c r="AC277" s="1110"/>
      <c r="AD277" s="1110"/>
      <c r="AE277" s="1114"/>
      <c r="AF277" s="1111"/>
      <c r="AG277" s="1104"/>
      <c r="AH277" s="1110"/>
      <c r="AI277" s="1110"/>
      <c r="AJ277" s="1111"/>
      <c r="AK277" s="1111"/>
      <c r="AL277" s="1104"/>
      <c r="AM277" s="1110"/>
      <c r="AN277" s="1110"/>
      <c r="AO277" s="1115"/>
      <c r="AP277" s="1111"/>
      <c r="AQ277" s="1104"/>
      <c r="AR277" s="1116"/>
      <c r="AS277" s="1116"/>
      <c r="AT277" s="1111"/>
      <c r="AU277" s="1111"/>
      <c r="AV277" s="1104"/>
      <c r="AW277" s="1110"/>
      <c r="AX277" s="1110"/>
      <c r="AY277" s="1117"/>
      <c r="AZ277" s="1111"/>
    </row>
    <row r="278" spans="1:52" ht="12.75" customHeight="1">
      <c r="A278" s="351"/>
      <c r="B278" s="351"/>
      <c r="C278" s="1112"/>
      <c r="D278" s="1113"/>
      <c r="E278" s="1104"/>
      <c r="F278" s="1110"/>
      <c r="G278" s="1110"/>
      <c r="H278" s="1110"/>
      <c r="I278" s="1111"/>
      <c r="J278" s="1111"/>
      <c r="K278" s="1104"/>
      <c r="L278" s="1110"/>
      <c r="M278" s="1110"/>
      <c r="N278" s="1110"/>
      <c r="O278" s="1111"/>
      <c r="P278" s="1111"/>
      <c r="Q278" s="1104"/>
      <c r="R278" s="1110"/>
      <c r="S278" s="1110"/>
      <c r="T278" s="1111"/>
      <c r="U278" s="1111"/>
      <c r="V278" s="1104"/>
      <c r="W278" s="1112"/>
      <c r="X278" s="1112"/>
      <c r="Y278" s="1112"/>
      <c r="Z278" s="1112"/>
      <c r="AA278" s="1112"/>
      <c r="AB278" s="1104"/>
      <c r="AC278" s="1110"/>
      <c r="AD278" s="1110"/>
      <c r="AE278" s="1114"/>
      <c r="AF278" s="1111"/>
      <c r="AG278" s="1104"/>
      <c r="AH278" s="1110"/>
      <c r="AI278" s="1110"/>
      <c r="AJ278" s="1111"/>
      <c r="AK278" s="1111"/>
      <c r="AL278" s="1104"/>
      <c r="AM278" s="1110"/>
      <c r="AN278" s="1110"/>
      <c r="AO278" s="1115"/>
      <c r="AP278" s="1111"/>
      <c r="AQ278" s="1104"/>
      <c r="AR278" s="1116"/>
      <c r="AS278" s="1116"/>
      <c r="AT278" s="1111"/>
      <c r="AU278" s="1111"/>
      <c r="AV278" s="1104"/>
      <c r="AW278" s="1110"/>
      <c r="AX278" s="1110"/>
      <c r="AY278" s="1117"/>
      <c r="AZ278" s="1111"/>
    </row>
    <row r="279" spans="1:52" ht="12.75" customHeight="1">
      <c r="A279" s="351"/>
      <c r="B279" s="351"/>
      <c r="C279" s="1112"/>
      <c r="D279" s="1113"/>
      <c r="E279" s="1104"/>
      <c r="F279" s="1110"/>
      <c r="G279" s="1110"/>
      <c r="H279" s="1110"/>
      <c r="I279" s="1111"/>
      <c r="J279" s="1111"/>
      <c r="K279" s="1104"/>
      <c r="L279" s="1110"/>
      <c r="M279" s="1110"/>
      <c r="N279" s="1110"/>
      <c r="O279" s="1111"/>
      <c r="P279" s="1111"/>
      <c r="Q279" s="1104"/>
      <c r="R279" s="1110"/>
      <c r="S279" s="1110"/>
      <c r="T279" s="1111"/>
      <c r="U279" s="1111"/>
      <c r="V279" s="1104"/>
      <c r="W279" s="1112"/>
      <c r="X279" s="1112"/>
      <c r="Y279" s="1112"/>
      <c r="Z279" s="1112"/>
      <c r="AA279" s="1112"/>
      <c r="AB279" s="1104"/>
      <c r="AC279" s="1110"/>
      <c r="AD279" s="1110"/>
      <c r="AE279" s="1114"/>
      <c r="AF279" s="1111"/>
      <c r="AG279" s="1104"/>
      <c r="AH279" s="1110"/>
      <c r="AI279" s="1110"/>
      <c r="AJ279" s="1111"/>
      <c r="AK279" s="1111"/>
      <c r="AL279" s="1104"/>
      <c r="AM279" s="1110"/>
      <c r="AN279" s="1110"/>
      <c r="AO279" s="1115"/>
      <c r="AP279" s="1111"/>
      <c r="AQ279" s="1104"/>
      <c r="AR279" s="1116"/>
      <c r="AS279" s="1116"/>
      <c r="AT279" s="1111"/>
      <c r="AU279" s="1111"/>
      <c r="AV279" s="1104"/>
      <c r="AW279" s="1110"/>
      <c r="AX279" s="1110"/>
      <c r="AY279" s="1117"/>
      <c r="AZ279" s="1111"/>
    </row>
    <row r="280" spans="1:52" ht="12.75" customHeight="1">
      <c r="A280" s="351"/>
      <c r="B280" s="351"/>
      <c r="C280" s="1112"/>
      <c r="D280" s="1113"/>
      <c r="E280" s="1104"/>
      <c r="F280" s="1110"/>
      <c r="G280" s="1110"/>
      <c r="H280" s="1110"/>
      <c r="I280" s="1111"/>
      <c r="J280" s="1111"/>
      <c r="K280" s="1104"/>
      <c r="L280" s="1110"/>
      <c r="M280" s="1110"/>
      <c r="N280" s="1110"/>
      <c r="O280" s="1111"/>
      <c r="P280" s="1111"/>
      <c r="Q280" s="1104"/>
      <c r="R280" s="1110"/>
      <c r="S280" s="1110"/>
      <c r="T280" s="1111"/>
      <c r="U280" s="1111"/>
      <c r="V280" s="1104"/>
      <c r="W280" s="1112"/>
      <c r="X280" s="1112"/>
      <c r="Y280" s="1112"/>
      <c r="Z280" s="1112"/>
      <c r="AA280" s="1112"/>
      <c r="AB280" s="1104"/>
      <c r="AC280" s="1110"/>
      <c r="AD280" s="1110"/>
      <c r="AE280" s="1114"/>
      <c r="AF280" s="1111"/>
      <c r="AG280" s="1104"/>
      <c r="AH280" s="1110"/>
      <c r="AI280" s="1110"/>
      <c r="AJ280" s="1111"/>
      <c r="AK280" s="1111"/>
      <c r="AL280" s="1104"/>
      <c r="AM280" s="1110"/>
      <c r="AN280" s="1110"/>
      <c r="AO280" s="1115"/>
      <c r="AP280" s="1111"/>
      <c r="AQ280" s="1104"/>
      <c r="AR280" s="1116"/>
      <c r="AS280" s="1116"/>
      <c r="AT280" s="1111"/>
      <c r="AU280" s="1111"/>
      <c r="AV280" s="1104"/>
      <c r="AW280" s="1110"/>
      <c r="AX280" s="1110"/>
      <c r="AY280" s="1117"/>
      <c r="AZ280" s="1111"/>
    </row>
    <row r="281" spans="1:52" ht="12.75" customHeight="1">
      <c r="A281" s="351"/>
      <c r="B281" s="351"/>
      <c r="C281" s="1112"/>
      <c r="D281" s="1113"/>
      <c r="E281" s="1104"/>
      <c r="F281" s="1110"/>
      <c r="G281" s="1110"/>
      <c r="H281" s="1110"/>
      <c r="I281" s="1111"/>
      <c r="J281" s="1111"/>
      <c r="K281" s="1104"/>
      <c r="L281" s="1110"/>
      <c r="M281" s="1110"/>
      <c r="N281" s="1110"/>
      <c r="O281" s="1111"/>
      <c r="P281" s="1111"/>
      <c r="Q281" s="1104"/>
      <c r="R281" s="1110"/>
      <c r="S281" s="1110"/>
      <c r="T281" s="1111"/>
      <c r="U281" s="1111"/>
      <c r="V281" s="1104"/>
      <c r="W281" s="1112"/>
      <c r="X281" s="1112"/>
      <c r="Y281" s="1112"/>
      <c r="Z281" s="1112"/>
      <c r="AA281" s="1112"/>
      <c r="AB281" s="1104"/>
      <c r="AC281" s="1110"/>
      <c r="AD281" s="1110"/>
      <c r="AE281" s="1114"/>
      <c r="AF281" s="1111"/>
      <c r="AG281" s="1104"/>
      <c r="AH281" s="1110"/>
      <c r="AI281" s="1110"/>
      <c r="AJ281" s="1111"/>
      <c r="AK281" s="1111"/>
      <c r="AL281" s="1104"/>
      <c r="AM281" s="1110"/>
      <c r="AN281" s="1110"/>
      <c r="AO281" s="1115"/>
      <c r="AP281" s="1111"/>
      <c r="AQ281" s="1104"/>
      <c r="AR281" s="1116"/>
      <c r="AS281" s="1116"/>
      <c r="AT281" s="1111"/>
      <c r="AU281" s="1111"/>
      <c r="AV281" s="1104"/>
      <c r="AW281" s="1110"/>
      <c r="AX281" s="1110"/>
      <c r="AY281" s="1117"/>
      <c r="AZ281" s="1111"/>
    </row>
    <row r="282" spans="1:52" ht="12.75" customHeight="1">
      <c r="A282" s="351"/>
      <c r="B282" s="351"/>
      <c r="C282" s="1112"/>
      <c r="D282" s="1113"/>
      <c r="E282" s="1104"/>
      <c r="F282" s="1110"/>
      <c r="G282" s="1110"/>
      <c r="H282" s="1110"/>
      <c r="I282" s="1111"/>
      <c r="J282" s="1111"/>
      <c r="K282" s="1104"/>
      <c r="L282" s="1110"/>
      <c r="M282" s="1110"/>
      <c r="N282" s="1110"/>
      <c r="O282" s="1111"/>
      <c r="P282" s="1111"/>
      <c r="Q282" s="1104"/>
      <c r="R282" s="1110"/>
      <c r="S282" s="1110"/>
      <c r="T282" s="1111"/>
      <c r="U282" s="1111"/>
      <c r="V282" s="1104"/>
      <c r="W282" s="1112"/>
      <c r="X282" s="1112"/>
      <c r="Y282" s="1112"/>
      <c r="Z282" s="1112"/>
      <c r="AA282" s="1112"/>
      <c r="AB282" s="1104"/>
      <c r="AC282" s="1110"/>
      <c r="AD282" s="1110"/>
      <c r="AE282" s="1114"/>
      <c r="AF282" s="1111"/>
      <c r="AG282" s="1104"/>
      <c r="AH282" s="1110"/>
      <c r="AI282" s="1110"/>
      <c r="AJ282" s="1111"/>
      <c r="AK282" s="1111"/>
      <c r="AL282" s="1104"/>
      <c r="AM282" s="1110"/>
      <c r="AN282" s="1110"/>
      <c r="AO282" s="1115"/>
      <c r="AP282" s="1111"/>
      <c r="AQ282" s="1104"/>
      <c r="AR282" s="1116"/>
      <c r="AS282" s="1116"/>
      <c r="AT282" s="1111"/>
      <c r="AU282" s="1111"/>
      <c r="AV282" s="1104"/>
      <c r="AW282" s="1110"/>
      <c r="AX282" s="1110"/>
      <c r="AY282" s="1117"/>
      <c r="AZ282" s="1111"/>
    </row>
    <row r="283" spans="1:52" ht="12.75" customHeight="1">
      <c r="A283" s="351"/>
      <c r="B283" s="351"/>
      <c r="C283" s="1112"/>
      <c r="D283" s="1113"/>
      <c r="E283" s="1104"/>
      <c r="F283" s="1110"/>
      <c r="G283" s="1110"/>
      <c r="H283" s="1110"/>
      <c r="I283" s="1111"/>
      <c r="J283" s="1111"/>
      <c r="K283" s="1104"/>
      <c r="L283" s="1110"/>
      <c r="M283" s="1110"/>
      <c r="N283" s="1110"/>
      <c r="O283" s="1111"/>
      <c r="P283" s="1111"/>
      <c r="Q283" s="1104"/>
      <c r="R283" s="1110"/>
      <c r="S283" s="1110"/>
      <c r="T283" s="1111"/>
      <c r="U283" s="1111"/>
      <c r="V283" s="1104"/>
      <c r="W283" s="1112"/>
      <c r="X283" s="1112"/>
      <c r="Y283" s="1112"/>
      <c r="Z283" s="1112"/>
      <c r="AA283" s="1112"/>
      <c r="AB283" s="1104"/>
      <c r="AC283" s="1110"/>
      <c r="AD283" s="1110"/>
      <c r="AE283" s="1114"/>
      <c r="AF283" s="1111"/>
      <c r="AG283" s="1104"/>
      <c r="AH283" s="1110"/>
      <c r="AI283" s="1110"/>
      <c r="AJ283" s="1111"/>
      <c r="AK283" s="1111"/>
      <c r="AL283" s="1104"/>
      <c r="AM283" s="1110"/>
      <c r="AN283" s="1110"/>
      <c r="AO283" s="1115"/>
      <c r="AP283" s="1111"/>
      <c r="AQ283" s="1104"/>
      <c r="AR283" s="1116"/>
      <c r="AS283" s="1116"/>
      <c r="AT283" s="1111"/>
      <c r="AU283" s="1111"/>
      <c r="AV283" s="1104"/>
      <c r="AW283" s="1110"/>
      <c r="AX283" s="1110"/>
      <c r="AY283" s="1117"/>
      <c r="AZ283" s="1111"/>
    </row>
    <row r="284" spans="1:52" ht="12.75" customHeight="1">
      <c r="A284" s="351"/>
      <c r="B284" s="351"/>
      <c r="C284" s="1112"/>
      <c r="D284" s="1113"/>
      <c r="E284" s="1104"/>
      <c r="F284" s="1110"/>
      <c r="G284" s="1110"/>
      <c r="H284" s="1110"/>
      <c r="I284" s="1111"/>
      <c r="J284" s="1111"/>
      <c r="K284" s="1104"/>
      <c r="L284" s="1110"/>
      <c r="M284" s="1110"/>
      <c r="N284" s="1110"/>
      <c r="O284" s="1111"/>
      <c r="P284" s="1111"/>
      <c r="Q284" s="1104"/>
      <c r="R284" s="1110"/>
      <c r="S284" s="1110"/>
      <c r="T284" s="1111"/>
      <c r="U284" s="1111"/>
      <c r="V284" s="1104"/>
      <c r="W284" s="1112"/>
      <c r="X284" s="1112"/>
      <c r="Y284" s="1112"/>
      <c r="Z284" s="1112"/>
      <c r="AA284" s="1112"/>
      <c r="AB284" s="1104"/>
      <c r="AC284" s="1110"/>
      <c r="AD284" s="1110"/>
      <c r="AE284" s="1114"/>
      <c r="AF284" s="1111"/>
      <c r="AG284" s="1104"/>
      <c r="AH284" s="1110"/>
      <c r="AI284" s="1110"/>
      <c r="AJ284" s="1111"/>
      <c r="AK284" s="1111"/>
      <c r="AL284" s="1104"/>
      <c r="AM284" s="1110"/>
      <c r="AN284" s="1110"/>
      <c r="AO284" s="1115"/>
      <c r="AP284" s="1111"/>
      <c r="AQ284" s="1104"/>
      <c r="AR284" s="1116"/>
      <c r="AS284" s="1116"/>
      <c r="AT284" s="1111"/>
      <c r="AU284" s="1111"/>
      <c r="AV284" s="1104"/>
      <c r="AW284" s="1110"/>
      <c r="AX284" s="1110"/>
      <c r="AY284" s="1117"/>
      <c r="AZ284" s="1111"/>
    </row>
    <row r="285" spans="1:52" ht="12.75" customHeight="1">
      <c r="A285" s="351"/>
      <c r="B285" s="351"/>
      <c r="C285" s="1112"/>
      <c r="D285" s="1113"/>
      <c r="E285" s="1104"/>
      <c r="F285" s="1110"/>
      <c r="G285" s="1110"/>
      <c r="H285" s="1110"/>
      <c r="I285" s="1111"/>
      <c r="J285" s="1111"/>
      <c r="K285" s="1104"/>
      <c r="L285" s="1110"/>
      <c r="M285" s="1110"/>
      <c r="N285" s="1110"/>
      <c r="O285" s="1111"/>
      <c r="P285" s="1111"/>
      <c r="Q285" s="1104"/>
      <c r="R285" s="1110"/>
      <c r="S285" s="1110"/>
      <c r="T285" s="1111"/>
      <c r="U285" s="1111"/>
      <c r="V285" s="1104"/>
      <c r="W285" s="1112"/>
      <c r="X285" s="1112"/>
      <c r="Y285" s="1112"/>
      <c r="Z285" s="1112"/>
      <c r="AA285" s="1112"/>
      <c r="AB285" s="1104"/>
      <c r="AC285" s="1110"/>
      <c r="AD285" s="1110"/>
      <c r="AE285" s="1114"/>
      <c r="AF285" s="1111"/>
      <c r="AG285" s="1104"/>
      <c r="AH285" s="1110"/>
      <c r="AI285" s="1110"/>
      <c r="AJ285" s="1111"/>
      <c r="AK285" s="1111"/>
      <c r="AL285" s="1104"/>
      <c r="AM285" s="1110"/>
      <c r="AN285" s="1110"/>
      <c r="AO285" s="1115"/>
      <c r="AP285" s="1111"/>
      <c r="AQ285" s="1104"/>
      <c r="AR285" s="1116"/>
      <c r="AS285" s="1116"/>
      <c r="AT285" s="1111"/>
      <c r="AU285" s="1111"/>
      <c r="AV285" s="1104"/>
      <c r="AW285" s="1110"/>
      <c r="AX285" s="1110"/>
      <c r="AY285" s="1117"/>
      <c r="AZ285" s="1111"/>
    </row>
    <row r="286" spans="1:52" ht="12.75" customHeight="1">
      <c r="A286" s="351"/>
      <c r="B286" s="351"/>
      <c r="C286" s="1112"/>
      <c r="D286" s="1113"/>
      <c r="E286" s="1104"/>
      <c r="F286" s="1110"/>
      <c r="G286" s="1110"/>
      <c r="H286" s="1110"/>
      <c r="I286" s="1111"/>
      <c r="J286" s="1111"/>
      <c r="K286" s="1104"/>
      <c r="L286" s="1110"/>
      <c r="M286" s="1110"/>
      <c r="N286" s="1110"/>
      <c r="O286" s="1111"/>
      <c r="P286" s="1111"/>
      <c r="Q286" s="1104"/>
      <c r="R286" s="1110"/>
      <c r="S286" s="1110"/>
      <c r="T286" s="1111"/>
      <c r="U286" s="1111"/>
      <c r="V286" s="1104"/>
      <c r="W286" s="1112"/>
      <c r="X286" s="1112"/>
      <c r="Y286" s="1112"/>
      <c r="Z286" s="1112"/>
      <c r="AA286" s="1112"/>
      <c r="AB286" s="1104"/>
      <c r="AC286" s="1110"/>
      <c r="AD286" s="1110"/>
      <c r="AE286" s="1114"/>
      <c r="AF286" s="1111"/>
      <c r="AG286" s="1104"/>
      <c r="AH286" s="1110"/>
      <c r="AI286" s="1110"/>
      <c r="AJ286" s="1111"/>
      <c r="AK286" s="1111"/>
      <c r="AL286" s="1104"/>
      <c r="AM286" s="1110"/>
      <c r="AN286" s="1110"/>
      <c r="AO286" s="1115"/>
      <c r="AP286" s="1111"/>
      <c r="AQ286" s="1104"/>
      <c r="AR286" s="1116"/>
      <c r="AS286" s="1116"/>
      <c r="AT286" s="1111"/>
      <c r="AU286" s="1111"/>
      <c r="AV286" s="1104"/>
      <c r="AW286" s="1110"/>
      <c r="AX286" s="1110"/>
      <c r="AY286" s="1117"/>
      <c r="AZ286" s="1111"/>
    </row>
    <row r="287" spans="1:52" ht="12.75" customHeight="1">
      <c r="A287" s="351"/>
      <c r="B287" s="351"/>
      <c r="C287" s="1112"/>
      <c r="D287" s="1113"/>
      <c r="E287" s="1104"/>
      <c r="F287" s="1110"/>
      <c r="G287" s="1110"/>
      <c r="H287" s="1110"/>
      <c r="I287" s="1111"/>
      <c r="J287" s="1111"/>
      <c r="K287" s="1104"/>
      <c r="L287" s="1110"/>
      <c r="M287" s="1110"/>
      <c r="N287" s="1110"/>
      <c r="O287" s="1111"/>
      <c r="P287" s="1111"/>
      <c r="Q287" s="1104"/>
      <c r="R287" s="1110"/>
      <c r="S287" s="1110"/>
      <c r="T287" s="1111"/>
      <c r="U287" s="1111"/>
      <c r="V287" s="1104"/>
      <c r="W287" s="1112"/>
      <c r="X287" s="1112"/>
      <c r="Y287" s="1112"/>
      <c r="Z287" s="1112"/>
      <c r="AA287" s="1112"/>
      <c r="AB287" s="1104"/>
      <c r="AC287" s="1110"/>
      <c r="AD287" s="1110"/>
      <c r="AE287" s="1114"/>
      <c r="AF287" s="1111"/>
      <c r="AG287" s="1104"/>
      <c r="AH287" s="1110"/>
      <c r="AI287" s="1110"/>
      <c r="AJ287" s="1111"/>
      <c r="AK287" s="1111"/>
      <c r="AL287" s="1104"/>
      <c r="AM287" s="1110"/>
      <c r="AN287" s="1110"/>
      <c r="AO287" s="1115"/>
      <c r="AP287" s="1111"/>
      <c r="AQ287" s="1104"/>
      <c r="AR287" s="1116"/>
      <c r="AS287" s="1116"/>
      <c r="AT287" s="1111"/>
      <c r="AU287" s="1111"/>
      <c r="AV287" s="1104"/>
      <c r="AW287" s="1110"/>
      <c r="AX287" s="1110"/>
      <c r="AY287" s="1117"/>
      <c r="AZ287" s="1111"/>
    </row>
    <row r="288" spans="1:52" ht="12.75" customHeight="1">
      <c r="A288" s="351"/>
      <c r="B288" s="351"/>
      <c r="C288" s="1112"/>
      <c r="D288" s="1113"/>
      <c r="E288" s="1104"/>
      <c r="F288" s="1110"/>
      <c r="G288" s="1110"/>
      <c r="H288" s="1110"/>
      <c r="I288" s="1111"/>
      <c r="J288" s="1111"/>
      <c r="K288" s="1104"/>
      <c r="L288" s="1110"/>
      <c r="M288" s="1110"/>
      <c r="N288" s="1110"/>
      <c r="O288" s="1111"/>
      <c r="P288" s="1111"/>
      <c r="Q288" s="1104"/>
      <c r="R288" s="1110"/>
      <c r="S288" s="1110"/>
      <c r="T288" s="1111"/>
      <c r="U288" s="1111"/>
      <c r="V288" s="1104"/>
      <c r="W288" s="1112"/>
      <c r="X288" s="1112"/>
      <c r="Y288" s="1112"/>
      <c r="Z288" s="1112"/>
      <c r="AA288" s="1112"/>
      <c r="AB288" s="1104"/>
      <c r="AC288" s="1110"/>
      <c r="AD288" s="1110"/>
      <c r="AE288" s="1114"/>
      <c r="AF288" s="1111"/>
      <c r="AG288" s="1104"/>
      <c r="AH288" s="1110"/>
      <c r="AI288" s="1110"/>
      <c r="AJ288" s="1111"/>
      <c r="AK288" s="1111"/>
      <c r="AL288" s="1104"/>
      <c r="AM288" s="1110"/>
      <c r="AN288" s="1110"/>
      <c r="AO288" s="1115"/>
      <c r="AP288" s="1111"/>
      <c r="AQ288" s="1104"/>
      <c r="AR288" s="1116"/>
      <c r="AS288" s="1116"/>
      <c r="AT288" s="1111"/>
      <c r="AU288" s="1111"/>
      <c r="AV288" s="1104"/>
      <c r="AW288" s="1110"/>
      <c r="AX288" s="1110"/>
      <c r="AY288" s="1117"/>
      <c r="AZ288" s="1111"/>
    </row>
    <row r="289" spans="1:52" ht="12.75" customHeight="1">
      <c r="A289" s="351"/>
      <c r="B289" s="351"/>
      <c r="C289" s="1112"/>
      <c r="D289" s="1113"/>
      <c r="E289" s="1104"/>
      <c r="F289" s="1110"/>
      <c r="G289" s="1110"/>
      <c r="H289" s="1110"/>
      <c r="I289" s="1111"/>
      <c r="J289" s="1111"/>
      <c r="K289" s="1104"/>
      <c r="L289" s="1110"/>
      <c r="M289" s="1110"/>
      <c r="N289" s="1110"/>
      <c r="O289" s="1111"/>
      <c r="P289" s="1111"/>
      <c r="Q289" s="1104"/>
      <c r="R289" s="1110"/>
      <c r="S289" s="1110"/>
      <c r="T289" s="1111"/>
      <c r="U289" s="1111"/>
      <c r="V289" s="1104"/>
      <c r="W289" s="1112"/>
      <c r="X289" s="1112"/>
      <c r="Y289" s="1112"/>
      <c r="Z289" s="1112"/>
      <c r="AA289" s="1112"/>
      <c r="AB289" s="1104"/>
      <c r="AC289" s="1110"/>
      <c r="AD289" s="1110"/>
      <c r="AE289" s="1114"/>
      <c r="AF289" s="1111"/>
      <c r="AG289" s="1104"/>
      <c r="AH289" s="1110"/>
      <c r="AI289" s="1110"/>
      <c r="AJ289" s="1111"/>
      <c r="AK289" s="1111"/>
      <c r="AL289" s="1104"/>
      <c r="AM289" s="1110"/>
      <c r="AN289" s="1110"/>
      <c r="AO289" s="1115"/>
      <c r="AP289" s="1111"/>
      <c r="AQ289" s="1104"/>
      <c r="AR289" s="1116"/>
      <c r="AS289" s="1116"/>
      <c r="AT289" s="1111"/>
      <c r="AU289" s="1111"/>
      <c r="AV289" s="1104"/>
      <c r="AW289" s="1110"/>
      <c r="AX289" s="1110"/>
      <c r="AY289" s="1117"/>
      <c r="AZ289" s="1111"/>
    </row>
    <row r="290" spans="1:52" ht="12.75" customHeight="1">
      <c r="A290" s="351"/>
      <c r="B290" s="351"/>
      <c r="C290" s="1112"/>
      <c r="D290" s="1113"/>
      <c r="E290" s="1104"/>
      <c r="F290" s="1110"/>
      <c r="G290" s="1110"/>
      <c r="H290" s="1110"/>
      <c r="I290" s="1111"/>
      <c r="J290" s="1111"/>
      <c r="K290" s="1104"/>
      <c r="L290" s="1110"/>
      <c r="M290" s="1110"/>
      <c r="N290" s="1110"/>
      <c r="O290" s="1111"/>
      <c r="P290" s="1111"/>
      <c r="Q290" s="1104"/>
      <c r="R290" s="1110"/>
      <c r="S290" s="1110"/>
      <c r="T290" s="1111"/>
      <c r="U290" s="1111"/>
      <c r="V290" s="1104"/>
      <c r="W290" s="1112"/>
      <c r="X290" s="1112"/>
      <c r="Y290" s="1112"/>
      <c r="Z290" s="1112"/>
      <c r="AA290" s="1112"/>
      <c r="AB290" s="1104"/>
      <c r="AC290" s="1110"/>
      <c r="AD290" s="1110"/>
      <c r="AE290" s="1114"/>
      <c r="AF290" s="1111"/>
      <c r="AG290" s="1104"/>
      <c r="AH290" s="1110"/>
      <c r="AI290" s="1110"/>
      <c r="AJ290" s="1111"/>
      <c r="AK290" s="1111"/>
      <c r="AL290" s="1104"/>
      <c r="AM290" s="1110"/>
      <c r="AN290" s="1110"/>
      <c r="AO290" s="1115"/>
      <c r="AP290" s="1111"/>
      <c r="AQ290" s="1104"/>
      <c r="AR290" s="1116"/>
      <c r="AS290" s="1116"/>
      <c r="AT290" s="1111"/>
      <c r="AU290" s="1111"/>
      <c r="AV290" s="1104"/>
      <c r="AW290" s="1110"/>
      <c r="AX290" s="1110"/>
      <c r="AY290" s="1117"/>
      <c r="AZ290" s="1111"/>
    </row>
    <row r="291" spans="1:52" ht="12.75" customHeight="1">
      <c r="A291" s="351"/>
      <c r="B291" s="351"/>
      <c r="C291" s="1112"/>
      <c r="D291" s="1113"/>
      <c r="E291" s="1104"/>
      <c r="F291" s="1110"/>
      <c r="G291" s="1110"/>
      <c r="H291" s="1110"/>
      <c r="I291" s="1111"/>
      <c r="J291" s="1111"/>
      <c r="K291" s="1104"/>
      <c r="L291" s="1110"/>
      <c r="M291" s="1110"/>
      <c r="N291" s="1110"/>
      <c r="O291" s="1111"/>
      <c r="P291" s="1111"/>
      <c r="Q291" s="1104"/>
      <c r="R291" s="1110"/>
      <c r="S291" s="1110"/>
      <c r="T291" s="1111"/>
      <c r="U291" s="1111"/>
      <c r="V291" s="1104"/>
      <c r="W291" s="1112"/>
      <c r="X291" s="1112"/>
      <c r="Y291" s="1112"/>
      <c r="Z291" s="1112"/>
      <c r="AA291" s="1112"/>
      <c r="AB291" s="1104"/>
      <c r="AC291" s="1110"/>
      <c r="AD291" s="1110"/>
      <c r="AE291" s="1114"/>
      <c r="AF291" s="1111"/>
      <c r="AG291" s="1104"/>
      <c r="AH291" s="1110"/>
      <c r="AI291" s="1110"/>
      <c r="AJ291" s="1111"/>
      <c r="AK291" s="1111"/>
      <c r="AL291" s="1104"/>
      <c r="AM291" s="1110"/>
      <c r="AN291" s="1110"/>
      <c r="AO291" s="1115"/>
      <c r="AP291" s="1111"/>
      <c r="AQ291" s="1104"/>
      <c r="AR291" s="1116"/>
      <c r="AS291" s="1116"/>
      <c r="AT291" s="1111"/>
      <c r="AU291" s="1111"/>
      <c r="AV291" s="1104"/>
      <c r="AW291" s="1110"/>
      <c r="AX291" s="1110"/>
      <c r="AY291" s="1117"/>
      <c r="AZ291" s="1111"/>
    </row>
    <row r="292" spans="1:52" ht="12.75" customHeight="1">
      <c r="A292" s="351"/>
      <c r="B292" s="351"/>
      <c r="C292" s="1112"/>
      <c r="D292" s="1113"/>
      <c r="E292" s="1104"/>
      <c r="F292" s="1110"/>
      <c r="G292" s="1110"/>
      <c r="H292" s="1110"/>
      <c r="I292" s="1111"/>
      <c r="J292" s="1111"/>
      <c r="K292" s="1104"/>
      <c r="L292" s="1110"/>
      <c r="M292" s="1110"/>
      <c r="N292" s="1110"/>
      <c r="O292" s="1111"/>
      <c r="P292" s="1111"/>
      <c r="Q292" s="1104"/>
      <c r="R292" s="1110"/>
      <c r="S292" s="1110"/>
      <c r="T292" s="1111"/>
      <c r="U292" s="1111"/>
      <c r="V292" s="1104"/>
      <c r="W292" s="1112"/>
      <c r="X292" s="1112"/>
      <c r="Y292" s="1112"/>
      <c r="Z292" s="1112"/>
      <c r="AA292" s="1112"/>
      <c r="AB292" s="1104"/>
      <c r="AC292" s="1110"/>
      <c r="AD292" s="1110"/>
      <c r="AE292" s="1114"/>
      <c r="AF292" s="1111"/>
      <c r="AG292" s="1104"/>
      <c r="AH292" s="1110"/>
      <c r="AI292" s="1110"/>
      <c r="AJ292" s="1111"/>
      <c r="AK292" s="1111"/>
      <c r="AL292" s="1104"/>
      <c r="AM292" s="1110"/>
      <c r="AN292" s="1110"/>
      <c r="AO292" s="1115"/>
      <c r="AP292" s="1111"/>
      <c r="AQ292" s="1104"/>
      <c r="AR292" s="1116"/>
      <c r="AS292" s="1116"/>
      <c r="AT292" s="1111"/>
      <c r="AU292" s="1111"/>
      <c r="AV292" s="1104"/>
      <c r="AW292" s="1110"/>
      <c r="AX292" s="1110"/>
      <c r="AY292" s="1117"/>
      <c r="AZ292" s="1111"/>
    </row>
    <row r="293" spans="1:52" ht="12.75" customHeight="1">
      <c r="A293" s="351"/>
      <c r="B293" s="351"/>
      <c r="C293" s="1112"/>
      <c r="D293" s="1113"/>
      <c r="E293" s="1104"/>
      <c r="F293" s="1110"/>
      <c r="G293" s="1110"/>
      <c r="H293" s="1110"/>
      <c r="I293" s="1111"/>
      <c r="J293" s="1111"/>
      <c r="K293" s="1104"/>
      <c r="L293" s="1110"/>
      <c r="M293" s="1110"/>
      <c r="N293" s="1110"/>
      <c r="O293" s="1111"/>
      <c r="P293" s="1111"/>
      <c r="Q293" s="1104"/>
      <c r="R293" s="1110"/>
      <c r="S293" s="1110"/>
      <c r="T293" s="1111"/>
      <c r="U293" s="1111"/>
      <c r="V293" s="1104"/>
      <c r="W293" s="1112"/>
      <c r="X293" s="1112"/>
      <c r="Y293" s="1112"/>
      <c r="Z293" s="1112"/>
      <c r="AA293" s="1112"/>
      <c r="AB293" s="1104"/>
      <c r="AC293" s="1110"/>
      <c r="AD293" s="1110"/>
      <c r="AE293" s="1114"/>
      <c r="AF293" s="1111"/>
      <c r="AG293" s="1104"/>
      <c r="AH293" s="1110"/>
      <c r="AI293" s="1110"/>
      <c r="AJ293" s="1111"/>
      <c r="AK293" s="1111"/>
      <c r="AL293" s="1104"/>
      <c r="AM293" s="1110"/>
      <c r="AN293" s="1110"/>
      <c r="AO293" s="1115"/>
      <c r="AP293" s="1111"/>
      <c r="AQ293" s="1104"/>
      <c r="AR293" s="1116"/>
      <c r="AS293" s="1116"/>
      <c r="AT293" s="1111"/>
      <c r="AU293" s="1111"/>
      <c r="AV293" s="1104"/>
      <c r="AW293" s="1110"/>
      <c r="AX293" s="1110"/>
      <c r="AY293" s="1117"/>
      <c r="AZ293" s="1111"/>
    </row>
    <row r="294" spans="1:52" ht="12.75" customHeight="1">
      <c r="A294" s="351"/>
      <c r="B294" s="351"/>
      <c r="C294" s="1112"/>
      <c r="D294" s="1113"/>
      <c r="E294" s="1104"/>
      <c r="F294" s="1110"/>
      <c r="G294" s="1110"/>
      <c r="H294" s="1110"/>
      <c r="I294" s="1111"/>
      <c r="J294" s="1111"/>
      <c r="K294" s="1104"/>
      <c r="L294" s="1110"/>
      <c r="M294" s="1110"/>
      <c r="N294" s="1110"/>
      <c r="O294" s="1111"/>
      <c r="P294" s="1111"/>
      <c r="Q294" s="1104"/>
      <c r="R294" s="1110"/>
      <c r="S294" s="1110"/>
      <c r="T294" s="1111"/>
      <c r="U294" s="1111"/>
      <c r="V294" s="1104"/>
      <c r="W294" s="1112"/>
      <c r="X294" s="1112"/>
      <c r="Y294" s="1112"/>
      <c r="Z294" s="1112"/>
      <c r="AA294" s="1112"/>
      <c r="AB294" s="1104"/>
      <c r="AC294" s="1110"/>
      <c r="AD294" s="1110"/>
      <c r="AE294" s="1114"/>
      <c r="AF294" s="1111"/>
      <c r="AG294" s="1104"/>
      <c r="AH294" s="1110"/>
      <c r="AI294" s="1110"/>
      <c r="AJ294" s="1111"/>
      <c r="AK294" s="1111"/>
      <c r="AL294" s="1104"/>
      <c r="AM294" s="1110"/>
      <c r="AN294" s="1110"/>
      <c r="AO294" s="1115"/>
      <c r="AP294" s="1111"/>
      <c r="AQ294" s="1104"/>
      <c r="AR294" s="1116"/>
      <c r="AS294" s="1116"/>
      <c r="AT294" s="1111"/>
      <c r="AU294" s="1111"/>
      <c r="AV294" s="1104"/>
      <c r="AW294" s="1110"/>
      <c r="AX294" s="1110"/>
      <c r="AY294" s="1117"/>
      <c r="AZ294" s="1111"/>
    </row>
    <row r="295" spans="1:52" ht="12.75" customHeight="1">
      <c r="A295" s="351"/>
      <c r="B295" s="351"/>
      <c r="C295" s="1112"/>
      <c r="D295" s="1113"/>
      <c r="E295" s="1104"/>
      <c r="F295" s="1110"/>
      <c r="G295" s="1110"/>
      <c r="H295" s="1110"/>
      <c r="I295" s="1111"/>
      <c r="J295" s="1111"/>
      <c r="K295" s="1104"/>
      <c r="L295" s="1110"/>
      <c r="M295" s="1110"/>
      <c r="N295" s="1110"/>
      <c r="O295" s="1111"/>
      <c r="P295" s="1111"/>
      <c r="Q295" s="1104"/>
      <c r="R295" s="1110"/>
      <c r="S295" s="1110"/>
      <c r="T295" s="1111"/>
      <c r="U295" s="1111"/>
      <c r="V295" s="1104"/>
      <c r="W295" s="1112"/>
      <c r="X295" s="1112"/>
      <c r="Y295" s="1112"/>
      <c r="Z295" s="1112"/>
      <c r="AA295" s="1112"/>
      <c r="AB295" s="1104"/>
      <c r="AC295" s="1110"/>
      <c r="AD295" s="1110"/>
      <c r="AE295" s="1114"/>
      <c r="AF295" s="1111"/>
      <c r="AG295" s="1104"/>
      <c r="AH295" s="1110"/>
      <c r="AI295" s="1110"/>
      <c r="AJ295" s="1111"/>
      <c r="AK295" s="1111"/>
      <c r="AL295" s="1104"/>
      <c r="AM295" s="1110"/>
      <c r="AN295" s="1110"/>
      <c r="AO295" s="1115"/>
      <c r="AP295" s="1111"/>
      <c r="AQ295" s="1104"/>
      <c r="AR295" s="1116"/>
      <c r="AS295" s="1116"/>
      <c r="AT295" s="1111"/>
      <c r="AU295" s="1111"/>
      <c r="AV295" s="1104"/>
      <c r="AW295" s="1110"/>
      <c r="AX295" s="1110"/>
      <c r="AY295" s="1117"/>
      <c r="AZ295" s="1111"/>
    </row>
    <row r="296" spans="1:52" ht="12.75" customHeight="1">
      <c r="A296" s="351"/>
      <c r="B296" s="351"/>
      <c r="C296" s="1112"/>
      <c r="D296" s="1113"/>
      <c r="E296" s="1104"/>
      <c r="F296" s="1110"/>
      <c r="G296" s="1110"/>
      <c r="H296" s="1110"/>
      <c r="I296" s="1111"/>
      <c r="J296" s="1111"/>
      <c r="K296" s="1104"/>
      <c r="L296" s="1110"/>
      <c r="M296" s="1110"/>
      <c r="N296" s="1110"/>
      <c r="O296" s="1111"/>
      <c r="P296" s="1111"/>
      <c r="Q296" s="1104"/>
      <c r="R296" s="1110"/>
      <c r="S296" s="1110"/>
      <c r="T296" s="1111"/>
      <c r="U296" s="1111"/>
      <c r="V296" s="1104"/>
      <c r="W296" s="1112"/>
      <c r="X296" s="1112"/>
      <c r="Y296" s="1112"/>
      <c r="Z296" s="1112"/>
      <c r="AA296" s="1112"/>
      <c r="AB296" s="1104"/>
      <c r="AC296" s="1110"/>
      <c r="AD296" s="1110"/>
      <c r="AE296" s="1114"/>
      <c r="AF296" s="1111"/>
      <c r="AG296" s="1104"/>
      <c r="AH296" s="1110"/>
      <c r="AI296" s="1110"/>
      <c r="AJ296" s="1111"/>
      <c r="AK296" s="1111"/>
      <c r="AL296" s="1104"/>
      <c r="AM296" s="1110"/>
      <c r="AN296" s="1110"/>
      <c r="AO296" s="1115"/>
      <c r="AP296" s="1111"/>
      <c r="AQ296" s="1104"/>
      <c r="AR296" s="1116"/>
      <c r="AS296" s="1116"/>
      <c r="AT296" s="1111"/>
      <c r="AU296" s="1111"/>
      <c r="AV296" s="1104"/>
      <c r="AW296" s="1110"/>
      <c r="AX296" s="1110"/>
      <c r="AY296" s="1117"/>
      <c r="AZ296" s="1111"/>
    </row>
    <row r="297" spans="1:52" ht="12.75" customHeight="1">
      <c r="A297" s="351"/>
      <c r="B297" s="351"/>
      <c r="C297" s="1112"/>
      <c r="D297" s="1113"/>
      <c r="E297" s="1104"/>
      <c r="F297" s="1110"/>
      <c r="G297" s="1110"/>
      <c r="H297" s="1110"/>
      <c r="I297" s="1111"/>
      <c r="J297" s="1111"/>
      <c r="K297" s="1104"/>
      <c r="L297" s="1110"/>
      <c r="M297" s="1110"/>
      <c r="N297" s="1110"/>
      <c r="O297" s="1111"/>
      <c r="P297" s="1111"/>
      <c r="Q297" s="1104"/>
      <c r="R297" s="1110"/>
      <c r="S297" s="1110"/>
      <c r="T297" s="1111"/>
      <c r="U297" s="1111"/>
      <c r="V297" s="1104"/>
      <c r="W297" s="1112"/>
      <c r="X297" s="1112"/>
      <c r="Y297" s="1112"/>
      <c r="Z297" s="1112"/>
      <c r="AA297" s="1112"/>
      <c r="AB297" s="1104"/>
      <c r="AC297" s="1110"/>
      <c r="AD297" s="1110"/>
      <c r="AE297" s="1114"/>
      <c r="AF297" s="1111"/>
      <c r="AG297" s="1104"/>
      <c r="AH297" s="1110"/>
      <c r="AI297" s="1110"/>
      <c r="AJ297" s="1111"/>
      <c r="AK297" s="1111"/>
      <c r="AL297" s="1104"/>
      <c r="AM297" s="1110"/>
      <c r="AN297" s="1110"/>
      <c r="AO297" s="1115"/>
      <c r="AP297" s="1111"/>
      <c r="AQ297" s="1104"/>
      <c r="AR297" s="1116"/>
      <c r="AS297" s="1116"/>
      <c r="AT297" s="1111"/>
      <c r="AU297" s="1111"/>
      <c r="AV297" s="1104"/>
      <c r="AW297" s="1110"/>
      <c r="AX297" s="1110"/>
      <c r="AY297" s="1117"/>
      <c r="AZ297" s="1111"/>
    </row>
    <row r="298" spans="1:52" ht="12.75" customHeight="1">
      <c r="A298" s="351"/>
      <c r="B298" s="351"/>
      <c r="C298" s="1112"/>
      <c r="D298" s="1113"/>
      <c r="E298" s="1104"/>
      <c r="F298" s="1110"/>
      <c r="G298" s="1110"/>
      <c r="H298" s="1110"/>
      <c r="I298" s="1111"/>
      <c r="J298" s="1111"/>
      <c r="K298" s="1104"/>
      <c r="L298" s="1110"/>
      <c r="M298" s="1110"/>
      <c r="N298" s="1110"/>
      <c r="O298" s="1111"/>
      <c r="P298" s="1111"/>
      <c r="Q298" s="1104"/>
      <c r="R298" s="1110"/>
      <c r="S298" s="1110"/>
      <c r="T298" s="1111"/>
      <c r="U298" s="1111"/>
      <c r="V298" s="1104"/>
      <c r="W298" s="1112"/>
      <c r="X298" s="1112"/>
      <c r="Y298" s="1112"/>
      <c r="Z298" s="1112"/>
      <c r="AA298" s="1112"/>
      <c r="AB298" s="1104"/>
      <c r="AC298" s="1110"/>
      <c r="AD298" s="1110"/>
      <c r="AE298" s="1114"/>
      <c r="AF298" s="1111"/>
      <c r="AG298" s="1104"/>
      <c r="AH298" s="1110"/>
      <c r="AI298" s="1110"/>
      <c r="AJ298" s="1111"/>
      <c r="AK298" s="1111"/>
      <c r="AL298" s="1104"/>
      <c r="AM298" s="1110"/>
      <c r="AN298" s="1110"/>
      <c r="AO298" s="1115"/>
      <c r="AP298" s="1111"/>
      <c r="AQ298" s="1104"/>
      <c r="AR298" s="1116"/>
      <c r="AS298" s="1116"/>
      <c r="AT298" s="1111"/>
      <c r="AU298" s="1111"/>
      <c r="AV298" s="1104"/>
      <c r="AW298" s="1110"/>
      <c r="AX298" s="1110"/>
      <c r="AY298" s="1117"/>
      <c r="AZ298" s="1111"/>
    </row>
    <row r="299" spans="1:52" ht="12.75" customHeight="1">
      <c r="A299" s="351"/>
      <c r="B299" s="351"/>
      <c r="C299" s="1112"/>
      <c r="D299" s="1113"/>
      <c r="E299" s="1104"/>
      <c r="F299" s="1110"/>
      <c r="G299" s="1110"/>
      <c r="H299" s="1110"/>
      <c r="I299" s="1111"/>
      <c r="J299" s="1111"/>
      <c r="K299" s="1104"/>
      <c r="L299" s="1110"/>
      <c r="M299" s="1110"/>
      <c r="N299" s="1110"/>
      <c r="O299" s="1111"/>
      <c r="P299" s="1111"/>
      <c r="Q299" s="1104"/>
      <c r="R299" s="1110"/>
      <c r="S299" s="1110"/>
      <c r="T299" s="1111"/>
      <c r="U299" s="1111"/>
      <c r="V299" s="1104"/>
      <c r="W299" s="1112"/>
      <c r="X299" s="1112"/>
      <c r="Y299" s="1112"/>
      <c r="Z299" s="1112"/>
      <c r="AA299" s="1112"/>
      <c r="AB299" s="1104"/>
      <c r="AC299" s="1110"/>
      <c r="AD299" s="1110"/>
      <c r="AE299" s="1114"/>
      <c r="AF299" s="1111"/>
      <c r="AG299" s="1104"/>
      <c r="AH299" s="1110"/>
      <c r="AI299" s="1110"/>
      <c r="AJ299" s="1111"/>
      <c r="AK299" s="1111"/>
      <c r="AL299" s="1104"/>
      <c r="AM299" s="1110"/>
      <c r="AN299" s="1110"/>
      <c r="AO299" s="1115"/>
      <c r="AP299" s="1111"/>
      <c r="AQ299" s="1104"/>
      <c r="AR299" s="1116"/>
      <c r="AS299" s="1116"/>
      <c r="AT299" s="1111"/>
      <c r="AU299" s="1111"/>
      <c r="AV299" s="1104"/>
      <c r="AW299" s="1110"/>
      <c r="AX299" s="1110"/>
      <c r="AY299" s="1117"/>
      <c r="AZ299" s="1111"/>
    </row>
    <row r="300" spans="1:52" ht="12.75" customHeight="1">
      <c r="A300" s="351"/>
      <c r="B300" s="351"/>
      <c r="C300" s="1112"/>
      <c r="D300" s="1113"/>
      <c r="E300" s="1104"/>
      <c r="F300" s="1110"/>
      <c r="G300" s="1110"/>
      <c r="H300" s="1110"/>
      <c r="I300" s="1111"/>
      <c r="J300" s="1111"/>
      <c r="K300" s="1104"/>
      <c r="L300" s="1110"/>
      <c r="M300" s="1110"/>
      <c r="N300" s="1110"/>
      <c r="O300" s="1111"/>
      <c r="P300" s="1111"/>
      <c r="Q300" s="1104"/>
      <c r="R300" s="1110"/>
      <c r="S300" s="1110"/>
      <c r="T300" s="1111"/>
      <c r="U300" s="1111"/>
      <c r="V300" s="1104"/>
      <c r="W300" s="1112"/>
      <c r="X300" s="1112"/>
      <c r="Y300" s="1112"/>
      <c r="Z300" s="1112"/>
      <c r="AA300" s="1112"/>
      <c r="AB300" s="1104"/>
      <c r="AC300" s="1110"/>
      <c r="AD300" s="1110"/>
      <c r="AE300" s="1114"/>
      <c r="AF300" s="1111"/>
      <c r="AG300" s="1104"/>
      <c r="AH300" s="1110"/>
      <c r="AI300" s="1110"/>
      <c r="AJ300" s="1111"/>
      <c r="AK300" s="1111"/>
      <c r="AL300" s="1104"/>
      <c r="AM300" s="1110"/>
      <c r="AN300" s="1110"/>
      <c r="AO300" s="1115"/>
      <c r="AP300" s="1111"/>
      <c r="AQ300" s="1104"/>
      <c r="AR300" s="1116"/>
      <c r="AS300" s="1116"/>
      <c r="AT300" s="1111"/>
      <c r="AU300" s="1111"/>
      <c r="AV300" s="1104"/>
      <c r="AW300" s="1110"/>
      <c r="AX300" s="1110"/>
      <c r="AY300" s="1117"/>
      <c r="AZ300" s="1111"/>
    </row>
    <row r="301" spans="1:52" ht="12.75" customHeight="1">
      <c r="A301" s="351"/>
      <c r="B301" s="351"/>
      <c r="C301" s="1112"/>
      <c r="D301" s="1113"/>
      <c r="E301" s="1104"/>
      <c r="F301" s="1110"/>
      <c r="G301" s="1110"/>
      <c r="H301" s="1110"/>
      <c r="I301" s="1111"/>
      <c r="J301" s="1111"/>
      <c r="K301" s="1104"/>
      <c r="L301" s="1110"/>
      <c r="M301" s="1110"/>
      <c r="N301" s="1110"/>
      <c r="O301" s="1111"/>
      <c r="P301" s="1111"/>
      <c r="Q301" s="1104"/>
      <c r="R301" s="1110"/>
      <c r="S301" s="1110"/>
      <c r="T301" s="1111"/>
      <c r="U301" s="1111"/>
      <c r="V301" s="1104"/>
      <c r="W301" s="1112"/>
      <c r="X301" s="1112"/>
      <c r="Y301" s="1112"/>
      <c r="Z301" s="1112"/>
      <c r="AA301" s="1112"/>
      <c r="AB301" s="1104"/>
      <c r="AC301" s="1110"/>
      <c r="AD301" s="1110"/>
      <c r="AE301" s="1114"/>
      <c r="AF301" s="1111"/>
      <c r="AG301" s="1104"/>
      <c r="AH301" s="1110"/>
      <c r="AI301" s="1110"/>
      <c r="AJ301" s="1111"/>
      <c r="AK301" s="1111"/>
      <c r="AL301" s="1104"/>
      <c r="AM301" s="1110"/>
      <c r="AN301" s="1110"/>
      <c r="AO301" s="1115"/>
      <c r="AP301" s="1111"/>
      <c r="AQ301" s="1104"/>
      <c r="AR301" s="1116"/>
      <c r="AS301" s="1116"/>
      <c r="AT301" s="1111"/>
      <c r="AU301" s="1111"/>
      <c r="AV301" s="1104"/>
      <c r="AW301" s="1110"/>
      <c r="AX301" s="1110"/>
      <c r="AY301" s="1117"/>
      <c r="AZ301" s="1111"/>
    </row>
    <row r="302" spans="1:52" ht="12.75" customHeight="1">
      <c r="A302" s="351"/>
      <c r="B302" s="351"/>
      <c r="C302" s="1112"/>
      <c r="D302" s="1113"/>
      <c r="E302" s="1104"/>
      <c r="F302" s="1110"/>
      <c r="G302" s="1110"/>
      <c r="H302" s="1110"/>
      <c r="I302" s="1111"/>
      <c r="J302" s="1111"/>
      <c r="K302" s="1104"/>
      <c r="L302" s="1110"/>
      <c r="M302" s="1110"/>
      <c r="N302" s="1110"/>
      <c r="O302" s="1111"/>
      <c r="P302" s="1111"/>
      <c r="Q302" s="1104"/>
      <c r="R302" s="1110"/>
      <c r="S302" s="1110"/>
      <c r="T302" s="1111"/>
      <c r="U302" s="1111"/>
      <c r="V302" s="1104"/>
      <c r="W302" s="1112"/>
      <c r="X302" s="1112"/>
      <c r="Y302" s="1112"/>
      <c r="Z302" s="1112"/>
      <c r="AA302" s="1112"/>
      <c r="AB302" s="1104"/>
      <c r="AC302" s="1110"/>
      <c r="AD302" s="1110"/>
      <c r="AE302" s="1114"/>
      <c r="AF302" s="1111"/>
      <c r="AG302" s="1104"/>
      <c r="AH302" s="1110"/>
      <c r="AI302" s="1110"/>
      <c r="AJ302" s="1111"/>
      <c r="AK302" s="1111"/>
      <c r="AL302" s="1104"/>
      <c r="AM302" s="1110"/>
      <c r="AN302" s="1110"/>
      <c r="AO302" s="1115"/>
      <c r="AP302" s="1111"/>
      <c r="AQ302" s="1104"/>
      <c r="AR302" s="1116"/>
      <c r="AS302" s="1116"/>
      <c r="AT302" s="1111"/>
      <c r="AU302" s="1111"/>
      <c r="AV302" s="1104"/>
      <c r="AW302" s="1110"/>
      <c r="AX302" s="1110"/>
      <c r="AY302" s="1117"/>
      <c r="AZ302" s="1111"/>
    </row>
    <row r="303" spans="1:52" ht="12.75" customHeight="1">
      <c r="A303" s="351"/>
      <c r="B303" s="351"/>
      <c r="C303" s="1112"/>
      <c r="D303" s="1113"/>
      <c r="E303" s="1104"/>
      <c r="F303" s="1110"/>
      <c r="G303" s="1110"/>
      <c r="H303" s="1110"/>
      <c r="I303" s="1111"/>
      <c r="J303" s="1111"/>
      <c r="K303" s="1104"/>
      <c r="L303" s="1110"/>
      <c r="M303" s="1110"/>
      <c r="N303" s="1110"/>
      <c r="O303" s="1111"/>
      <c r="P303" s="1111"/>
      <c r="Q303" s="1104"/>
      <c r="R303" s="1110"/>
      <c r="S303" s="1110"/>
      <c r="T303" s="1111"/>
      <c r="U303" s="1111"/>
      <c r="V303" s="1104"/>
      <c r="W303" s="1112"/>
      <c r="X303" s="1112"/>
      <c r="Y303" s="1112"/>
      <c r="Z303" s="1112"/>
      <c r="AA303" s="1112"/>
      <c r="AB303" s="1104"/>
      <c r="AC303" s="1110"/>
      <c r="AD303" s="1110"/>
      <c r="AE303" s="1114"/>
      <c r="AF303" s="1111"/>
      <c r="AG303" s="1104"/>
      <c r="AH303" s="1110"/>
      <c r="AI303" s="1110"/>
      <c r="AJ303" s="1111"/>
      <c r="AK303" s="1111"/>
      <c r="AL303" s="1104"/>
      <c r="AM303" s="1110"/>
      <c r="AN303" s="1110"/>
      <c r="AO303" s="1115"/>
      <c r="AP303" s="1111"/>
      <c r="AQ303" s="1104"/>
      <c r="AR303" s="1116"/>
      <c r="AS303" s="1116"/>
      <c r="AT303" s="1111"/>
      <c r="AU303" s="1111"/>
      <c r="AV303" s="1104"/>
      <c r="AW303" s="1110"/>
      <c r="AX303" s="1110"/>
      <c r="AY303" s="1117"/>
      <c r="AZ303" s="1111"/>
    </row>
    <row r="304" spans="1:52" ht="12.75" customHeight="1">
      <c r="A304" s="351"/>
      <c r="B304" s="351"/>
      <c r="C304" s="1112"/>
      <c r="D304" s="1113"/>
      <c r="E304" s="1104"/>
      <c r="F304" s="1110"/>
      <c r="G304" s="1110"/>
      <c r="H304" s="1110"/>
      <c r="I304" s="1111"/>
      <c r="J304" s="1111"/>
      <c r="K304" s="1104"/>
      <c r="L304" s="1110"/>
      <c r="M304" s="1110"/>
      <c r="N304" s="1110"/>
      <c r="O304" s="1111"/>
      <c r="P304" s="1111"/>
      <c r="Q304" s="1104"/>
      <c r="R304" s="1110"/>
      <c r="S304" s="1110"/>
      <c r="T304" s="1111"/>
      <c r="U304" s="1111"/>
      <c r="V304" s="1104"/>
      <c r="W304" s="1112"/>
      <c r="X304" s="1112"/>
      <c r="Y304" s="1112"/>
      <c r="Z304" s="1112"/>
      <c r="AA304" s="1112"/>
      <c r="AB304" s="1104"/>
      <c r="AC304" s="1110"/>
      <c r="AD304" s="1110"/>
      <c r="AE304" s="1114"/>
      <c r="AF304" s="1111"/>
      <c r="AG304" s="1104"/>
      <c r="AH304" s="1110"/>
      <c r="AI304" s="1110"/>
      <c r="AJ304" s="1111"/>
      <c r="AK304" s="1111"/>
      <c r="AL304" s="1104"/>
      <c r="AM304" s="1110"/>
      <c r="AN304" s="1110"/>
      <c r="AO304" s="1115"/>
      <c r="AP304" s="1111"/>
      <c r="AQ304" s="1104"/>
      <c r="AR304" s="1116"/>
      <c r="AS304" s="1116"/>
      <c r="AT304" s="1111"/>
      <c r="AU304" s="1111"/>
      <c r="AV304" s="1104"/>
      <c r="AW304" s="1110"/>
      <c r="AX304" s="1110"/>
      <c r="AY304" s="1117"/>
      <c r="AZ304" s="1111"/>
    </row>
    <row r="305" spans="1:52" ht="12.75" customHeight="1">
      <c r="A305" s="351"/>
      <c r="B305" s="351"/>
      <c r="C305" s="1112"/>
      <c r="D305" s="1113"/>
      <c r="E305" s="1104"/>
      <c r="F305" s="1110"/>
      <c r="G305" s="1110"/>
      <c r="H305" s="1110"/>
      <c r="I305" s="1111"/>
      <c r="J305" s="1111"/>
      <c r="K305" s="1104"/>
      <c r="L305" s="1110"/>
      <c r="M305" s="1110"/>
      <c r="N305" s="1110"/>
      <c r="O305" s="1111"/>
      <c r="P305" s="1111"/>
      <c r="Q305" s="1104"/>
      <c r="R305" s="1110"/>
      <c r="S305" s="1110"/>
      <c r="T305" s="1111"/>
      <c r="U305" s="1111"/>
      <c r="V305" s="1104"/>
      <c r="W305" s="1112"/>
      <c r="X305" s="1112"/>
      <c r="Y305" s="1112"/>
      <c r="Z305" s="1112"/>
      <c r="AA305" s="1112"/>
      <c r="AB305" s="1104"/>
      <c r="AC305" s="1110"/>
      <c r="AD305" s="1110"/>
      <c r="AE305" s="1114"/>
      <c r="AF305" s="1111"/>
      <c r="AG305" s="1104"/>
      <c r="AH305" s="1110"/>
      <c r="AI305" s="1110"/>
      <c r="AJ305" s="1111"/>
      <c r="AK305" s="1111"/>
      <c r="AL305" s="1104"/>
      <c r="AM305" s="1110"/>
      <c r="AN305" s="1110"/>
      <c r="AO305" s="1115"/>
      <c r="AP305" s="1111"/>
      <c r="AQ305" s="1104"/>
      <c r="AR305" s="1116"/>
      <c r="AS305" s="1116"/>
      <c r="AT305" s="1111"/>
      <c r="AU305" s="1111"/>
      <c r="AV305" s="1104"/>
      <c r="AW305" s="1110"/>
      <c r="AX305" s="1110"/>
      <c r="AY305" s="1117"/>
      <c r="AZ305" s="1111"/>
    </row>
    <row r="306" spans="1:52" ht="12.75" customHeight="1">
      <c r="A306" s="351"/>
      <c r="B306" s="351"/>
      <c r="C306" s="1112"/>
      <c r="D306" s="1113"/>
      <c r="E306" s="1104"/>
      <c r="F306" s="1110"/>
      <c r="G306" s="1110"/>
      <c r="H306" s="1110"/>
      <c r="I306" s="1111"/>
      <c r="J306" s="1111"/>
      <c r="K306" s="1104"/>
      <c r="L306" s="1110"/>
      <c r="M306" s="1110"/>
      <c r="N306" s="1110"/>
      <c r="O306" s="1111"/>
      <c r="P306" s="1111"/>
      <c r="Q306" s="1104"/>
      <c r="R306" s="1110"/>
      <c r="S306" s="1110"/>
      <c r="T306" s="1111"/>
      <c r="U306" s="1111"/>
      <c r="V306" s="1104"/>
      <c r="W306" s="1112"/>
      <c r="X306" s="1112"/>
      <c r="Y306" s="1112"/>
      <c r="Z306" s="1112"/>
      <c r="AA306" s="1112"/>
      <c r="AB306" s="1104"/>
      <c r="AC306" s="1110"/>
      <c r="AD306" s="1110"/>
      <c r="AE306" s="1114"/>
      <c r="AF306" s="1111"/>
      <c r="AG306" s="1104"/>
      <c r="AH306" s="1110"/>
      <c r="AI306" s="1110"/>
      <c r="AJ306" s="1111"/>
      <c r="AK306" s="1111"/>
      <c r="AL306" s="1104"/>
      <c r="AM306" s="1110"/>
      <c r="AN306" s="1110"/>
      <c r="AO306" s="1115"/>
      <c r="AP306" s="1111"/>
      <c r="AQ306" s="1104"/>
      <c r="AR306" s="1116"/>
      <c r="AS306" s="1116"/>
      <c r="AT306" s="1111"/>
      <c r="AU306" s="1111"/>
      <c r="AV306" s="1104"/>
      <c r="AW306" s="1110"/>
      <c r="AX306" s="1110"/>
      <c r="AY306" s="1117"/>
      <c r="AZ306" s="1111"/>
    </row>
    <row r="307" spans="1:52" ht="12.75" customHeight="1">
      <c r="A307" s="351"/>
      <c r="B307" s="351"/>
      <c r="C307" s="1112"/>
      <c r="D307" s="1113"/>
      <c r="E307" s="1104"/>
      <c r="F307" s="1110"/>
      <c r="G307" s="1110"/>
      <c r="H307" s="1110"/>
      <c r="I307" s="1111"/>
      <c r="J307" s="1111"/>
      <c r="K307" s="1104"/>
      <c r="L307" s="1110"/>
      <c r="M307" s="1110"/>
      <c r="N307" s="1110"/>
      <c r="O307" s="1111"/>
      <c r="P307" s="1111"/>
      <c r="Q307" s="1104"/>
      <c r="R307" s="1110"/>
      <c r="S307" s="1110"/>
      <c r="T307" s="1111"/>
      <c r="U307" s="1111"/>
      <c r="V307" s="1104"/>
      <c r="W307" s="1112"/>
      <c r="X307" s="1112"/>
      <c r="Y307" s="1112"/>
      <c r="Z307" s="1112"/>
      <c r="AA307" s="1112"/>
      <c r="AB307" s="1104"/>
      <c r="AC307" s="1110"/>
      <c r="AD307" s="1110"/>
      <c r="AE307" s="1114"/>
      <c r="AF307" s="1111"/>
      <c r="AG307" s="1104"/>
      <c r="AH307" s="1110"/>
      <c r="AI307" s="1110"/>
      <c r="AJ307" s="1111"/>
      <c r="AK307" s="1111"/>
      <c r="AL307" s="1104"/>
      <c r="AM307" s="1110"/>
      <c r="AN307" s="1110"/>
      <c r="AO307" s="1115"/>
      <c r="AP307" s="1111"/>
      <c r="AQ307" s="1104"/>
      <c r="AR307" s="1116"/>
      <c r="AS307" s="1116"/>
      <c r="AT307" s="1111"/>
      <c r="AU307" s="1111"/>
      <c r="AV307" s="1104"/>
      <c r="AW307" s="1110"/>
      <c r="AX307" s="1110"/>
      <c r="AY307" s="1117"/>
      <c r="AZ307" s="1111"/>
    </row>
    <row r="308" spans="1:52" ht="12.75" customHeight="1">
      <c r="A308" s="351"/>
      <c r="B308" s="351"/>
      <c r="C308" s="1112"/>
      <c r="D308" s="1113"/>
      <c r="E308" s="1104"/>
      <c r="F308" s="1110"/>
      <c r="G308" s="1110"/>
      <c r="H308" s="1110"/>
      <c r="I308" s="1111"/>
      <c r="J308" s="1111"/>
      <c r="K308" s="1104"/>
      <c r="L308" s="1110"/>
      <c r="M308" s="1110"/>
      <c r="N308" s="1110"/>
      <c r="O308" s="1111"/>
      <c r="P308" s="1111"/>
      <c r="Q308" s="1104"/>
      <c r="R308" s="1110"/>
      <c r="S308" s="1110"/>
      <c r="T308" s="1111"/>
      <c r="U308" s="1111"/>
      <c r="V308" s="1104"/>
      <c r="W308" s="1112"/>
      <c r="X308" s="1112"/>
      <c r="Y308" s="1112"/>
      <c r="Z308" s="1112"/>
      <c r="AA308" s="1112"/>
      <c r="AB308" s="1104"/>
      <c r="AC308" s="1110"/>
      <c r="AD308" s="1110"/>
      <c r="AE308" s="1114"/>
      <c r="AF308" s="1111"/>
      <c r="AG308" s="1104"/>
      <c r="AH308" s="1110"/>
      <c r="AI308" s="1110"/>
      <c r="AJ308" s="1111"/>
      <c r="AK308" s="1111"/>
      <c r="AL308" s="1104"/>
      <c r="AM308" s="1110"/>
      <c r="AN308" s="1110"/>
      <c r="AO308" s="1115"/>
      <c r="AP308" s="1111"/>
      <c r="AQ308" s="1104"/>
      <c r="AR308" s="1116"/>
      <c r="AS308" s="1116"/>
      <c r="AT308" s="1111"/>
      <c r="AU308" s="1111"/>
      <c r="AV308" s="1104"/>
      <c r="AW308" s="1110"/>
      <c r="AX308" s="1110"/>
      <c r="AY308" s="1117"/>
      <c r="AZ308" s="1111"/>
    </row>
    <row r="309" spans="1:52" ht="12.75" customHeight="1">
      <c r="A309" s="351"/>
      <c r="B309" s="351"/>
      <c r="C309" s="1112"/>
      <c r="D309" s="1113"/>
      <c r="E309" s="1104"/>
      <c r="F309" s="1110"/>
      <c r="G309" s="1110"/>
      <c r="H309" s="1110"/>
      <c r="I309" s="1111"/>
      <c r="J309" s="1111"/>
      <c r="K309" s="1104"/>
      <c r="L309" s="1110"/>
      <c r="M309" s="1110"/>
      <c r="N309" s="1110"/>
      <c r="O309" s="1111"/>
      <c r="P309" s="1111"/>
      <c r="Q309" s="1104"/>
      <c r="R309" s="1110"/>
      <c r="S309" s="1110"/>
      <c r="T309" s="1111"/>
      <c r="U309" s="1111"/>
      <c r="V309" s="1104"/>
      <c r="W309" s="1112"/>
      <c r="X309" s="1112"/>
      <c r="Y309" s="1112"/>
      <c r="Z309" s="1112"/>
      <c r="AA309" s="1112"/>
      <c r="AB309" s="1104"/>
      <c r="AC309" s="1110"/>
      <c r="AD309" s="1110"/>
      <c r="AE309" s="1114"/>
      <c r="AF309" s="1111"/>
      <c r="AG309" s="1104"/>
      <c r="AH309" s="1110"/>
      <c r="AI309" s="1110"/>
      <c r="AJ309" s="1111"/>
      <c r="AK309" s="1111"/>
      <c r="AL309" s="1104"/>
      <c r="AM309" s="1110"/>
      <c r="AN309" s="1110"/>
      <c r="AO309" s="1115"/>
      <c r="AP309" s="1111"/>
      <c r="AQ309" s="1104"/>
      <c r="AR309" s="1116"/>
      <c r="AS309" s="1116"/>
      <c r="AT309" s="1111"/>
      <c r="AU309" s="1111"/>
      <c r="AV309" s="1104"/>
      <c r="AW309" s="1110"/>
      <c r="AX309" s="1110"/>
      <c r="AY309" s="1117"/>
      <c r="AZ309" s="1111"/>
    </row>
    <row r="310" spans="1:52" ht="12.75" customHeight="1">
      <c r="A310" s="351"/>
      <c r="B310" s="351"/>
      <c r="C310" s="1112"/>
      <c r="D310" s="1113"/>
      <c r="E310" s="1104"/>
      <c r="F310" s="1110"/>
      <c r="G310" s="1110"/>
      <c r="H310" s="1110"/>
      <c r="I310" s="1111"/>
      <c r="J310" s="1111"/>
      <c r="K310" s="1104"/>
      <c r="L310" s="1110"/>
      <c r="M310" s="1110"/>
      <c r="N310" s="1110"/>
      <c r="O310" s="1111"/>
      <c r="P310" s="1111"/>
      <c r="Q310" s="1104"/>
      <c r="R310" s="1110"/>
      <c r="S310" s="1110"/>
      <c r="T310" s="1111"/>
      <c r="U310" s="1111"/>
      <c r="V310" s="1104"/>
      <c r="W310" s="1112"/>
      <c r="X310" s="1112"/>
      <c r="Y310" s="1112"/>
      <c r="Z310" s="1112"/>
      <c r="AA310" s="1112"/>
      <c r="AB310" s="1104"/>
      <c r="AC310" s="1110"/>
      <c r="AD310" s="1110"/>
      <c r="AE310" s="1114"/>
      <c r="AF310" s="1111"/>
      <c r="AG310" s="1104"/>
      <c r="AH310" s="1110"/>
      <c r="AI310" s="1110"/>
      <c r="AJ310" s="1111"/>
      <c r="AK310" s="1111"/>
      <c r="AL310" s="1104"/>
      <c r="AM310" s="1110"/>
      <c r="AN310" s="1110"/>
      <c r="AO310" s="1115"/>
      <c r="AP310" s="1111"/>
      <c r="AQ310" s="1104"/>
      <c r="AR310" s="1116"/>
      <c r="AS310" s="1116"/>
      <c r="AT310" s="1111"/>
      <c r="AU310" s="1111"/>
      <c r="AV310" s="1104"/>
      <c r="AW310" s="1110"/>
      <c r="AX310" s="1110"/>
      <c r="AY310" s="1117"/>
      <c r="AZ310" s="1111"/>
    </row>
    <row r="311" spans="1:52" ht="12.75" customHeight="1">
      <c r="A311" s="1118"/>
      <c r="B311" s="1118"/>
      <c r="C311" s="1119"/>
      <c r="D311" s="1120"/>
      <c r="E311" s="1104"/>
      <c r="F311" s="1110"/>
      <c r="G311" s="1110"/>
      <c r="H311" s="1110"/>
      <c r="I311" s="1111"/>
      <c r="J311" s="1111"/>
      <c r="K311" s="1104"/>
      <c r="L311" s="1110"/>
      <c r="M311" s="1110"/>
      <c r="N311" s="1110"/>
      <c r="O311" s="1111"/>
      <c r="P311" s="1111"/>
      <c r="Q311" s="1104"/>
      <c r="R311" s="1110"/>
      <c r="S311" s="1110"/>
      <c r="T311" s="1111"/>
      <c r="U311" s="1111"/>
      <c r="V311" s="1104"/>
      <c r="W311" s="1112"/>
      <c r="X311" s="1112"/>
      <c r="Y311" s="1112"/>
      <c r="Z311" s="1112"/>
      <c r="AA311" s="1112"/>
      <c r="AB311" s="1104"/>
      <c r="AC311" s="1110"/>
      <c r="AD311" s="1110"/>
      <c r="AE311" s="1114"/>
      <c r="AF311" s="1111"/>
      <c r="AG311" s="1104"/>
      <c r="AH311" s="1110"/>
      <c r="AI311" s="1110"/>
      <c r="AJ311" s="1111"/>
      <c r="AK311" s="1111"/>
      <c r="AL311" s="1104"/>
      <c r="AM311" s="1110"/>
      <c r="AN311" s="1110"/>
      <c r="AO311" s="1115"/>
      <c r="AP311" s="1111"/>
      <c r="AQ311" s="1104"/>
      <c r="AR311" s="1116"/>
      <c r="AS311" s="1116"/>
      <c r="AT311" s="1111"/>
      <c r="AU311" s="1111"/>
      <c r="AV311" s="1104"/>
      <c r="AW311" s="1110"/>
      <c r="AX311" s="1110"/>
      <c r="AY311" s="1117"/>
      <c r="AZ311" s="1111"/>
    </row>
    <row r="312" spans="1:52" ht="12.75" customHeight="1">
      <c r="A312" s="1118"/>
      <c r="B312" s="1118"/>
      <c r="C312" s="1119"/>
      <c r="D312" s="1120"/>
      <c r="E312" s="1104"/>
      <c r="F312" s="1110"/>
      <c r="G312" s="1110"/>
      <c r="H312" s="1110"/>
      <c r="I312" s="1111"/>
      <c r="J312" s="1111"/>
      <c r="K312" s="1104"/>
      <c r="L312" s="1110"/>
      <c r="M312" s="1110"/>
      <c r="N312" s="1110"/>
      <c r="O312" s="1111"/>
      <c r="P312" s="1111"/>
      <c r="Q312" s="1104"/>
      <c r="R312" s="1110"/>
      <c r="S312" s="1110"/>
      <c r="T312" s="1111"/>
      <c r="U312" s="1111"/>
      <c r="V312" s="1104"/>
      <c r="W312" s="1112"/>
      <c r="X312" s="1112"/>
      <c r="Y312" s="1112"/>
      <c r="Z312" s="1112"/>
      <c r="AA312" s="1112"/>
      <c r="AB312" s="1104"/>
      <c r="AC312" s="1110"/>
      <c r="AD312" s="1110"/>
      <c r="AE312" s="1114"/>
      <c r="AF312" s="1111"/>
      <c r="AG312" s="1104"/>
      <c r="AH312" s="1110"/>
      <c r="AI312" s="1110"/>
      <c r="AJ312" s="1111"/>
      <c r="AK312" s="1111"/>
      <c r="AL312" s="1104"/>
      <c r="AM312" s="1110"/>
      <c r="AN312" s="1110"/>
      <c r="AO312" s="1115"/>
      <c r="AP312" s="1111"/>
      <c r="AQ312" s="1104"/>
      <c r="AR312" s="1116"/>
      <c r="AS312" s="1116"/>
      <c r="AT312" s="1111"/>
      <c r="AU312" s="1111"/>
      <c r="AV312" s="1104"/>
      <c r="AW312" s="1110"/>
      <c r="AX312" s="1110"/>
      <c r="AY312" s="1117"/>
      <c r="AZ312" s="1111"/>
    </row>
    <row r="313" spans="1:52" ht="12.75" customHeight="1">
      <c r="A313" s="1118"/>
      <c r="B313" s="1118"/>
      <c r="C313" s="1119"/>
      <c r="D313" s="1120"/>
      <c r="E313" s="1104"/>
      <c r="F313" s="1110"/>
      <c r="G313" s="1110"/>
      <c r="H313" s="1110"/>
      <c r="I313" s="1111"/>
      <c r="J313" s="1111"/>
      <c r="K313" s="1104"/>
      <c r="L313" s="1110"/>
      <c r="M313" s="1110"/>
      <c r="N313" s="1110"/>
      <c r="O313" s="1111"/>
      <c r="P313" s="1111"/>
      <c r="Q313" s="1104"/>
      <c r="R313" s="1110"/>
      <c r="S313" s="1110"/>
      <c r="T313" s="1111"/>
      <c r="U313" s="1111"/>
      <c r="V313" s="1104"/>
      <c r="W313" s="1112"/>
      <c r="X313" s="1112"/>
      <c r="Y313" s="1112"/>
      <c r="Z313" s="1112"/>
      <c r="AA313" s="1112"/>
      <c r="AB313" s="1104"/>
      <c r="AC313" s="1110"/>
      <c r="AD313" s="1110"/>
      <c r="AE313" s="1114"/>
      <c r="AF313" s="1111"/>
      <c r="AG313" s="1104"/>
      <c r="AH313" s="1110"/>
      <c r="AI313" s="1110"/>
      <c r="AJ313" s="1111"/>
      <c r="AK313" s="1111"/>
      <c r="AL313" s="1104"/>
      <c r="AM313" s="1110"/>
      <c r="AN313" s="1110"/>
      <c r="AO313" s="1115"/>
      <c r="AP313" s="1111"/>
      <c r="AQ313" s="1104"/>
      <c r="AR313" s="1116"/>
      <c r="AS313" s="1116"/>
      <c r="AT313" s="1111"/>
      <c r="AU313" s="1111"/>
      <c r="AV313" s="1104"/>
      <c r="AW313" s="1110"/>
      <c r="AX313" s="1110"/>
      <c r="AY313" s="1117"/>
      <c r="AZ313" s="1111"/>
    </row>
    <row r="314" spans="1:52" ht="12.75" customHeight="1">
      <c r="A314" s="1118"/>
      <c r="B314" s="1118"/>
      <c r="C314" s="1119"/>
      <c r="D314" s="1120"/>
      <c r="E314" s="1104"/>
      <c r="F314" s="1110"/>
      <c r="G314" s="1110"/>
      <c r="H314" s="1110"/>
      <c r="I314" s="1111"/>
      <c r="J314" s="1111"/>
      <c r="K314" s="1104"/>
      <c r="L314" s="1110"/>
      <c r="M314" s="1110"/>
      <c r="N314" s="1110"/>
      <c r="O314" s="1111"/>
      <c r="P314" s="1111"/>
      <c r="Q314" s="1104"/>
      <c r="R314" s="1110"/>
      <c r="S314" s="1110"/>
      <c r="T314" s="1111"/>
      <c r="U314" s="1111"/>
      <c r="V314" s="1104"/>
      <c r="W314" s="1112"/>
      <c r="X314" s="1112"/>
      <c r="Y314" s="1112"/>
      <c r="Z314" s="1112"/>
      <c r="AA314" s="1112"/>
      <c r="AB314" s="1104"/>
      <c r="AC314" s="1110"/>
      <c r="AD314" s="1110"/>
      <c r="AE314" s="1114"/>
      <c r="AF314" s="1111"/>
      <c r="AG314" s="1104"/>
      <c r="AH314" s="1110"/>
      <c r="AI314" s="1110"/>
      <c r="AJ314" s="1111"/>
      <c r="AK314" s="1111"/>
      <c r="AL314" s="1104"/>
      <c r="AM314" s="1110"/>
      <c r="AN314" s="1110"/>
      <c r="AO314" s="1115"/>
      <c r="AP314" s="1111"/>
      <c r="AQ314" s="1104"/>
      <c r="AR314" s="1116"/>
      <c r="AS314" s="1116"/>
      <c r="AT314" s="1111"/>
      <c r="AU314" s="1111"/>
      <c r="AV314" s="1104"/>
      <c r="AW314" s="1110"/>
      <c r="AX314" s="1110"/>
      <c r="AY314" s="1117"/>
      <c r="AZ314" s="1111"/>
    </row>
    <row r="315" spans="1:52" ht="12.75" customHeight="1">
      <c r="A315" s="1118"/>
      <c r="B315" s="1118"/>
      <c r="C315" s="1119"/>
      <c r="D315" s="1120"/>
      <c r="E315" s="1104"/>
      <c r="F315" s="1110"/>
      <c r="G315" s="1110"/>
      <c r="H315" s="1110"/>
      <c r="I315" s="1111"/>
      <c r="J315" s="1111"/>
      <c r="K315" s="1104"/>
      <c r="L315" s="1110"/>
      <c r="M315" s="1110"/>
      <c r="N315" s="1110"/>
      <c r="O315" s="1111"/>
      <c r="P315" s="1111"/>
      <c r="Q315" s="1104"/>
      <c r="R315" s="1110"/>
      <c r="S315" s="1110"/>
      <c r="T315" s="1111"/>
      <c r="U315" s="1111"/>
      <c r="V315" s="1104"/>
      <c r="W315" s="1112"/>
      <c r="X315" s="1112"/>
      <c r="Y315" s="1112"/>
      <c r="Z315" s="1112"/>
      <c r="AA315" s="1112"/>
      <c r="AB315" s="1104"/>
      <c r="AC315" s="1110"/>
      <c r="AD315" s="1110"/>
      <c r="AE315" s="1114"/>
      <c r="AF315" s="1111"/>
      <c r="AG315" s="1104"/>
      <c r="AH315" s="1110"/>
      <c r="AI315" s="1110"/>
      <c r="AJ315" s="1111"/>
      <c r="AK315" s="1111"/>
      <c r="AL315" s="1104"/>
      <c r="AM315" s="1110"/>
      <c r="AN315" s="1110"/>
      <c r="AO315" s="1115"/>
      <c r="AP315" s="1111"/>
      <c r="AQ315" s="1104"/>
      <c r="AR315" s="1116"/>
      <c r="AS315" s="1116"/>
      <c r="AT315" s="1111"/>
      <c r="AU315" s="1111"/>
      <c r="AV315" s="1104"/>
      <c r="AW315" s="1110"/>
      <c r="AX315" s="1110"/>
      <c r="AY315" s="1117"/>
      <c r="AZ315" s="1111"/>
    </row>
    <row r="316" spans="1:52" ht="12.75" customHeight="1">
      <c r="A316" s="1118"/>
      <c r="B316" s="1118"/>
      <c r="C316" s="1119"/>
      <c r="D316" s="1120"/>
      <c r="E316" s="1104"/>
      <c r="F316" s="1110"/>
      <c r="G316" s="1110"/>
      <c r="H316" s="1110"/>
      <c r="I316" s="1111"/>
      <c r="J316" s="1111"/>
      <c r="K316" s="1104"/>
      <c r="L316" s="1110"/>
      <c r="M316" s="1110"/>
      <c r="N316" s="1110"/>
      <c r="O316" s="1111"/>
      <c r="P316" s="1111"/>
      <c r="Q316" s="1104"/>
      <c r="R316" s="1110"/>
      <c r="S316" s="1110"/>
      <c r="T316" s="1111"/>
      <c r="U316" s="1111"/>
      <c r="V316" s="1104"/>
      <c r="W316" s="1112"/>
      <c r="X316" s="1112"/>
      <c r="Y316" s="1112"/>
      <c r="Z316" s="1112"/>
      <c r="AA316" s="1112"/>
      <c r="AB316" s="1104"/>
      <c r="AC316" s="1110"/>
      <c r="AD316" s="1110"/>
      <c r="AE316" s="1114"/>
      <c r="AF316" s="1111"/>
      <c r="AG316" s="1104"/>
      <c r="AH316" s="1110"/>
      <c r="AI316" s="1110"/>
      <c r="AJ316" s="1111"/>
      <c r="AK316" s="1111"/>
      <c r="AL316" s="1104"/>
      <c r="AM316" s="1110"/>
      <c r="AN316" s="1110"/>
      <c r="AO316" s="1115"/>
      <c r="AP316" s="1111"/>
      <c r="AQ316" s="1104"/>
      <c r="AR316" s="1116"/>
      <c r="AS316" s="1116"/>
      <c r="AT316" s="1111"/>
      <c r="AU316" s="1111"/>
      <c r="AV316" s="1104"/>
      <c r="AW316" s="1110"/>
      <c r="AX316" s="1110"/>
      <c r="AY316" s="1117"/>
      <c r="AZ316" s="1111"/>
    </row>
    <row r="317" spans="1:52" ht="12.75" customHeight="1">
      <c r="A317" s="1118"/>
      <c r="B317" s="1118"/>
      <c r="C317" s="1119"/>
      <c r="D317" s="1120"/>
      <c r="E317" s="1104"/>
      <c r="F317" s="1110"/>
      <c r="G317" s="1110"/>
      <c r="H317" s="1110"/>
      <c r="I317" s="1111"/>
      <c r="J317" s="1111"/>
      <c r="K317" s="1104"/>
      <c r="L317" s="1110"/>
      <c r="M317" s="1110"/>
      <c r="N317" s="1110"/>
      <c r="O317" s="1111"/>
      <c r="P317" s="1111"/>
      <c r="Q317" s="1104"/>
      <c r="R317" s="1110"/>
      <c r="S317" s="1110"/>
      <c r="T317" s="1111"/>
      <c r="U317" s="1111"/>
      <c r="V317" s="1104"/>
      <c r="W317" s="1112"/>
      <c r="X317" s="1112"/>
      <c r="Y317" s="1112"/>
      <c r="Z317" s="1112"/>
      <c r="AA317" s="1112"/>
      <c r="AB317" s="1104"/>
      <c r="AC317" s="1110"/>
      <c r="AD317" s="1110"/>
      <c r="AE317" s="1114"/>
      <c r="AF317" s="1111"/>
      <c r="AG317" s="1104"/>
      <c r="AH317" s="1110"/>
      <c r="AI317" s="1110"/>
      <c r="AJ317" s="1111"/>
      <c r="AK317" s="1111"/>
      <c r="AL317" s="1104"/>
      <c r="AM317" s="1110"/>
      <c r="AN317" s="1110"/>
      <c r="AO317" s="1115"/>
      <c r="AP317" s="1111"/>
      <c r="AQ317" s="1104"/>
      <c r="AR317" s="1116"/>
      <c r="AS317" s="1116"/>
      <c r="AT317" s="1111"/>
      <c r="AU317" s="1111"/>
      <c r="AV317" s="1104"/>
      <c r="AW317" s="1110"/>
      <c r="AX317" s="1110"/>
      <c r="AY317" s="1117"/>
      <c r="AZ317" s="1111"/>
    </row>
    <row r="318" spans="1:52" ht="12.75" customHeight="1">
      <c r="A318" s="1118"/>
      <c r="B318" s="1118"/>
      <c r="C318" s="1119"/>
      <c r="D318" s="1120"/>
      <c r="E318" s="1104"/>
      <c r="F318" s="1110"/>
      <c r="G318" s="1110"/>
      <c r="H318" s="1110"/>
      <c r="I318" s="1111"/>
      <c r="J318" s="1111"/>
      <c r="K318" s="1104"/>
      <c r="L318" s="1110"/>
      <c r="M318" s="1110"/>
      <c r="N318" s="1110"/>
      <c r="O318" s="1111"/>
      <c r="P318" s="1111"/>
      <c r="Q318" s="1104"/>
      <c r="R318" s="1110"/>
      <c r="S318" s="1110"/>
      <c r="T318" s="1111"/>
      <c r="U318" s="1111"/>
      <c r="V318" s="1104"/>
      <c r="W318" s="1112"/>
      <c r="X318" s="1112"/>
      <c r="Y318" s="1112"/>
      <c r="Z318" s="1112"/>
      <c r="AA318" s="1112"/>
      <c r="AB318" s="1104"/>
      <c r="AC318" s="1110"/>
      <c r="AD318" s="1110"/>
      <c r="AE318" s="1114"/>
      <c r="AF318" s="1111"/>
      <c r="AG318" s="1104"/>
      <c r="AH318" s="1110"/>
      <c r="AI318" s="1110"/>
      <c r="AJ318" s="1111"/>
      <c r="AK318" s="1111"/>
      <c r="AL318" s="1104"/>
      <c r="AM318" s="1110"/>
      <c r="AN318" s="1110"/>
      <c r="AO318" s="1115"/>
      <c r="AP318" s="1111"/>
      <c r="AQ318" s="1104"/>
      <c r="AR318" s="1116"/>
      <c r="AS318" s="1116"/>
      <c r="AT318" s="1111"/>
      <c r="AU318" s="1111"/>
      <c r="AV318" s="1104"/>
      <c r="AW318" s="1110"/>
      <c r="AX318" s="1110"/>
      <c r="AY318" s="1117"/>
      <c r="AZ318" s="1111"/>
    </row>
    <row r="319" spans="1:52" ht="12.75" customHeight="1">
      <c r="A319" s="1118"/>
      <c r="B319" s="1118"/>
      <c r="C319" s="1119"/>
      <c r="D319" s="1120"/>
      <c r="E319" s="1104"/>
      <c r="F319" s="1110"/>
      <c r="G319" s="1110"/>
      <c r="H319" s="1110"/>
      <c r="I319" s="1111"/>
      <c r="J319" s="1111"/>
      <c r="K319" s="1104"/>
      <c r="L319" s="1110"/>
      <c r="M319" s="1110"/>
      <c r="N319" s="1110"/>
      <c r="O319" s="1111"/>
      <c r="P319" s="1111"/>
      <c r="Q319" s="1104"/>
      <c r="R319" s="1110"/>
      <c r="S319" s="1110"/>
      <c r="T319" s="1111"/>
      <c r="U319" s="1111"/>
      <c r="V319" s="1104"/>
      <c r="W319" s="1112"/>
      <c r="X319" s="1112"/>
      <c r="Y319" s="1112"/>
      <c r="Z319" s="1112"/>
      <c r="AA319" s="1112"/>
      <c r="AB319" s="1104"/>
      <c r="AC319" s="1110"/>
      <c r="AD319" s="1110"/>
      <c r="AE319" s="1114"/>
      <c r="AF319" s="1111"/>
      <c r="AG319" s="1104"/>
      <c r="AH319" s="1110"/>
      <c r="AI319" s="1110"/>
      <c r="AJ319" s="1111"/>
      <c r="AK319" s="1111"/>
      <c r="AL319" s="1104"/>
      <c r="AM319" s="1110"/>
      <c r="AN319" s="1110"/>
      <c r="AO319" s="1115"/>
      <c r="AP319" s="1111"/>
      <c r="AQ319" s="1104"/>
      <c r="AR319" s="1116"/>
      <c r="AS319" s="1116"/>
      <c r="AT319" s="1111"/>
      <c r="AU319" s="1111"/>
      <c r="AV319" s="1104"/>
      <c r="AW319" s="1110"/>
      <c r="AX319" s="1110"/>
      <c r="AY319" s="1117"/>
      <c r="AZ319" s="1111"/>
    </row>
    <row r="320" spans="1:52" ht="12.75" customHeight="1">
      <c r="A320" s="1118"/>
      <c r="B320" s="1118"/>
      <c r="C320" s="1119"/>
      <c r="D320" s="1120"/>
      <c r="E320" s="1104"/>
      <c r="F320" s="1110"/>
      <c r="G320" s="1110"/>
      <c r="H320" s="1110"/>
      <c r="I320" s="1111"/>
      <c r="J320" s="1111"/>
      <c r="K320" s="1104"/>
      <c r="L320" s="1110"/>
      <c r="M320" s="1110"/>
      <c r="N320" s="1110"/>
      <c r="O320" s="1111"/>
      <c r="P320" s="1111"/>
      <c r="Q320" s="1104"/>
      <c r="R320" s="1110"/>
      <c r="S320" s="1110"/>
      <c r="T320" s="1111"/>
      <c r="U320" s="1111"/>
      <c r="V320" s="1104"/>
      <c r="W320" s="1112"/>
      <c r="X320" s="1112"/>
      <c r="Y320" s="1112"/>
      <c r="Z320" s="1112"/>
      <c r="AA320" s="1112"/>
      <c r="AB320" s="1104"/>
      <c r="AC320" s="1110"/>
      <c r="AD320" s="1110"/>
      <c r="AE320" s="1114"/>
      <c r="AF320" s="1111"/>
      <c r="AG320" s="1104"/>
      <c r="AH320" s="1110"/>
      <c r="AI320" s="1110"/>
      <c r="AJ320" s="1111"/>
      <c r="AK320" s="1111"/>
      <c r="AL320" s="1104"/>
      <c r="AM320" s="1110"/>
      <c r="AN320" s="1110"/>
      <c r="AO320" s="1115"/>
      <c r="AP320" s="1111"/>
      <c r="AQ320" s="1104"/>
      <c r="AR320" s="1116"/>
      <c r="AS320" s="1116"/>
      <c r="AT320" s="1111"/>
      <c r="AU320" s="1111"/>
      <c r="AV320" s="1104"/>
      <c r="AW320" s="1110"/>
      <c r="AX320" s="1110"/>
      <c r="AY320" s="1117"/>
      <c r="AZ320" s="1111"/>
    </row>
    <row r="321" spans="1:52" ht="12.75" customHeight="1">
      <c r="A321" s="1118"/>
      <c r="B321" s="1118"/>
      <c r="C321" s="1119"/>
      <c r="D321" s="1120"/>
      <c r="E321" s="1104"/>
      <c r="F321" s="1110"/>
      <c r="G321" s="1110"/>
      <c r="H321" s="1110"/>
      <c r="I321" s="1111"/>
      <c r="J321" s="1111"/>
      <c r="K321" s="1104"/>
      <c r="L321" s="1110"/>
      <c r="M321" s="1110"/>
      <c r="N321" s="1110"/>
      <c r="O321" s="1111"/>
      <c r="P321" s="1111"/>
      <c r="Q321" s="1104"/>
      <c r="R321" s="1110"/>
      <c r="S321" s="1110"/>
      <c r="T321" s="1111"/>
      <c r="U321" s="1111"/>
      <c r="V321" s="1104"/>
      <c r="W321" s="1112"/>
      <c r="X321" s="1112"/>
      <c r="Y321" s="1112"/>
      <c r="Z321" s="1112"/>
      <c r="AA321" s="1112"/>
      <c r="AB321" s="1104"/>
      <c r="AC321" s="1110"/>
      <c r="AD321" s="1110"/>
      <c r="AE321" s="1114"/>
      <c r="AF321" s="1111"/>
      <c r="AG321" s="1104"/>
      <c r="AH321" s="1110"/>
      <c r="AI321" s="1110"/>
      <c r="AJ321" s="1111"/>
      <c r="AK321" s="1111"/>
      <c r="AL321" s="1104"/>
      <c r="AM321" s="1110"/>
      <c r="AN321" s="1110"/>
      <c r="AO321" s="1115"/>
      <c r="AP321" s="1111"/>
      <c r="AQ321" s="1104"/>
      <c r="AR321" s="1116"/>
      <c r="AS321" s="1116"/>
      <c r="AT321" s="1111"/>
      <c r="AU321" s="1111"/>
      <c r="AV321" s="1104"/>
      <c r="AW321" s="1110"/>
      <c r="AX321" s="1110"/>
      <c r="AY321" s="1117"/>
      <c r="AZ321" s="1111"/>
    </row>
    <row r="322" spans="1:52" ht="12.75" customHeight="1">
      <c r="A322" s="1118"/>
      <c r="B322" s="1118"/>
      <c r="C322" s="1119"/>
      <c r="D322" s="1120"/>
      <c r="E322" s="1104"/>
      <c r="F322" s="1110"/>
      <c r="G322" s="1110"/>
      <c r="H322" s="1110"/>
      <c r="I322" s="1111"/>
      <c r="J322" s="1111"/>
      <c r="K322" s="1104"/>
      <c r="L322" s="1110"/>
      <c r="M322" s="1110"/>
      <c r="N322" s="1110"/>
      <c r="O322" s="1111"/>
      <c r="P322" s="1111"/>
      <c r="Q322" s="1104"/>
      <c r="R322" s="1110"/>
      <c r="S322" s="1110"/>
      <c r="T322" s="1111"/>
      <c r="U322" s="1111"/>
      <c r="V322" s="1104"/>
      <c r="W322" s="1112"/>
      <c r="X322" s="1112"/>
      <c r="Y322" s="1112"/>
      <c r="Z322" s="1112"/>
      <c r="AA322" s="1112"/>
      <c r="AB322" s="1104"/>
      <c r="AC322" s="1110"/>
      <c r="AD322" s="1110"/>
      <c r="AE322" s="1114"/>
      <c r="AF322" s="1111"/>
      <c r="AG322" s="1104"/>
      <c r="AH322" s="1110"/>
      <c r="AI322" s="1110"/>
      <c r="AJ322" s="1111"/>
      <c r="AK322" s="1111"/>
      <c r="AL322" s="1104"/>
      <c r="AM322" s="1110"/>
      <c r="AN322" s="1110"/>
      <c r="AO322" s="1115"/>
      <c r="AP322" s="1111"/>
      <c r="AQ322" s="1104"/>
      <c r="AR322" s="1116"/>
      <c r="AS322" s="1116"/>
      <c r="AT322" s="1111"/>
      <c r="AU322" s="1111"/>
      <c r="AV322" s="1104"/>
      <c r="AW322" s="1110"/>
      <c r="AX322" s="1110"/>
      <c r="AY322" s="1117"/>
      <c r="AZ322" s="1111"/>
    </row>
    <row r="323" spans="1:52" ht="12.75" customHeight="1">
      <c r="A323" s="1118"/>
      <c r="B323" s="1118"/>
      <c r="C323" s="1119"/>
      <c r="D323" s="1120"/>
      <c r="E323" s="1104"/>
      <c r="F323" s="1110"/>
      <c r="G323" s="1110"/>
      <c r="H323" s="1110"/>
      <c r="I323" s="1111"/>
      <c r="J323" s="1111"/>
      <c r="K323" s="1104"/>
      <c r="L323" s="1110"/>
      <c r="M323" s="1110"/>
      <c r="N323" s="1110"/>
      <c r="O323" s="1111"/>
      <c r="P323" s="1111"/>
      <c r="Q323" s="1104"/>
      <c r="R323" s="1110"/>
      <c r="S323" s="1110"/>
      <c r="T323" s="1111"/>
      <c r="U323" s="1111"/>
      <c r="V323" s="1104"/>
      <c r="W323" s="1112"/>
      <c r="X323" s="1112"/>
      <c r="Y323" s="1112"/>
      <c r="Z323" s="1112"/>
      <c r="AA323" s="1112"/>
      <c r="AB323" s="1104"/>
      <c r="AC323" s="1110"/>
      <c r="AD323" s="1110"/>
      <c r="AE323" s="1114"/>
      <c r="AF323" s="1111"/>
      <c r="AG323" s="1104"/>
      <c r="AH323" s="1110"/>
      <c r="AI323" s="1110"/>
      <c r="AJ323" s="1111"/>
      <c r="AK323" s="1111"/>
      <c r="AL323" s="1104"/>
      <c r="AM323" s="1110"/>
      <c r="AN323" s="1110"/>
      <c r="AO323" s="1115"/>
      <c r="AP323" s="1111"/>
      <c r="AQ323" s="1104"/>
      <c r="AR323" s="1116"/>
      <c r="AS323" s="1116"/>
      <c r="AT323" s="1111"/>
      <c r="AU323" s="1111"/>
      <c r="AV323" s="1104"/>
      <c r="AW323" s="1110"/>
      <c r="AX323" s="1110"/>
      <c r="AY323" s="1117"/>
      <c r="AZ323" s="1111"/>
    </row>
    <row r="324" spans="1:52" ht="12.75" customHeight="1">
      <c r="A324" s="1118"/>
      <c r="B324" s="1118"/>
      <c r="C324" s="1119"/>
      <c r="D324" s="1120"/>
      <c r="E324" s="1104"/>
      <c r="F324" s="1110"/>
      <c r="G324" s="1110"/>
      <c r="H324" s="1110"/>
      <c r="I324" s="1111"/>
      <c r="J324" s="1111"/>
      <c r="K324" s="1104"/>
      <c r="L324" s="1110"/>
      <c r="M324" s="1110"/>
      <c r="N324" s="1110"/>
      <c r="O324" s="1111"/>
      <c r="P324" s="1111"/>
      <c r="Q324" s="1104"/>
      <c r="R324" s="1110"/>
      <c r="S324" s="1110"/>
      <c r="T324" s="1111"/>
      <c r="U324" s="1111"/>
      <c r="V324" s="1104"/>
      <c r="W324" s="1112"/>
      <c r="X324" s="1112"/>
      <c r="Y324" s="1112"/>
      <c r="Z324" s="1112"/>
      <c r="AA324" s="1112"/>
      <c r="AB324" s="1104"/>
      <c r="AC324" s="1110"/>
      <c r="AD324" s="1110"/>
      <c r="AE324" s="1114"/>
      <c r="AF324" s="1111"/>
      <c r="AG324" s="1104"/>
      <c r="AH324" s="1110"/>
      <c r="AI324" s="1110"/>
      <c r="AJ324" s="1111"/>
      <c r="AK324" s="1111"/>
      <c r="AL324" s="1104"/>
      <c r="AM324" s="1110"/>
      <c r="AN324" s="1110"/>
      <c r="AO324" s="1115"/>
      <c r="AP324" s="1111"/>
      <c r="AQ324" s="1104"/>
      <c r="AR324" s="1116"/>
      <c r="AS324" s="1116"/>
      <c r="AT324" s="1111"/>
      <c r="AU324" s="1111"/>
      <c r="AV324" s="1104"/>
      <c r="AW324" s="1110"/>
      <c r="AX324" s="1110"/>
      <c r="AY324" s="1117"/>
      <c r="AZ324" s="1111"/>
    </row>
    <row r="325" spans="1:52" ht="12.75" customHeight="1">
      <c r="A325" s="1118"/>
      <c r="B325" s="1118"/>
      <c r="C325" s="1119"/>
      <c r="D325" s="1120"/>
      <c r="E325" s="1104"/>
      <c r="F325" s="1110"/>
      <c r="G325" s="1110"/>
      <c r="H325" s="1110"/>
      <c r="I325" s="1111"/>
      <c r="J325" s="1111"/>
      <c r="K325" s="1104"/>
      <c r="L325" s="1110"/>
      <c r="M325" s="1110"/>
      <c r="N325" s="1110"/>
      <c r="O325" s="1111"/>
      <c r="P325" s="1111"/>
      <c r="Q325" s="1104"/>
      <c r="R325" s="1110"/>
      <c r="S325" s="1110"/>
      <c r="T325" s="1111"/>
      <c r="U325" s="1111"/>
      <c r="V325" s="1104"/>
      <c r="W325" s="1112"/>
      <c r="X325" s="1112"/>
      <c r="Y325" s="1112"/>
      <c r="Z325" s="1112"/>
      <c r="AA325" s="1112"/>
      <c r="AB325" s="1104"/>
      <c r="AC325" s="1110"/>
      <c r="AD325" s="1110"/>
      <c r="AE325" s="1114"/>
      <c r="AF325" s="1111"/>
      <c r="AG325" s="1104"/>
      <c r="AH325" s="1110"/>
      <c r="AI325" s="1110"/>
      <c r="AJ325" s="1111"/>
      <c r="AK325" s="1111"/>
      <c r="AL325" s="1104"/>
      <c r="AM325" s="1110"/>
      <c r="AN325" s="1110"/>
      <c r="AO325" s="1115"/>
      <c r="AP325" s="1111"/>
      <c r="AQ325" s="1104"/>
      <c r="AR325" s="1116"/>
      <c r="AS325" s="1116"/>
      <c r="AT325" s="1111"/>
      <c r="AU325" s="1111"/>
      <c r="AV325" s="1104"/>
      <c r="AW325" s="1110"/>
      <c r="AX325" s="1110"/>
      <c r="AY325" s="1117"/>
      <c r="AZ325" s="1111"/>
    </row>
    <row r="326" spans="1:52" ht="12.75" customHeight="1">
      <c r="A326" s="1118"/>
      <c r="B326" s="1118"/>
      <c r="C326" s="1119"/>
      <c r="D326" s="1120"/>
      <c r="E326" s="1104"/>
      <c r="F326" s="1110"/>
      <c r="G326" s="1110"/>
      <c r="H326" s="1110"/>
      <c r="I326" s="1111"/>
      <c r="J326" s="1111"/>
      <c r="K326" s="1104"/>
      <c r="L326" s="1110"/>
      <c r="M326" s="1110"/>
      <c r="N326" s="1110"/>
      <c r="O326" s="1111"/>
      <c r="P326" s="1111"/>
      <c r="Q326" s="1104"/>
      <c r="R326" s="1110"/>
      <c r="S326" s="1110"/>
      <c r="T326" s="1111"/>
      <c r="U326" s="1111"/>
      <c r="V326" s="1104"/>
      <c r="W326" s="1112"/>
      <c r="X326" s="1112"/>
      <c r="Y326" s="1112"/>
      <c r="Z326" s="1112"/>
      <c r="AA326" s="1112"/>
      <c r="AB326" s="1104"/>
      <c r="AC326" s="1110"/>
      <c r="AD326" s="1110"/>
      <c r="AE326" s="1114"/>
      <c r="AF326" s="1111"/>
      <c r="AG326" s="1104"/>
      <c r="AH326" s="1110"/>
      <c r="AI326" s="1110"/>
      <c r="AJ326" s="1111"/>
      <c r="AK326" s="1111"/>
      <c r="AL326" s="1104"/>
      <c r="AM326" s="1110"/>
      <c r="AN326" s="1110"/>
      <c r="AO326" s="1115"/>
      <c r="AP326" s="1111"/>
      <c r="AQ326" s="1104"/>
      <c r="AR326" s="1116"/>
      <c r="AS326" s="1116"/>
      <c r="AT326" s="1111"/>
      <c r="AU326" s="1111"/>
      <c r="AV326" s="1104"/>
      <c r="AW326" s="1110"/>
      <c r="AX326" s="1110"/>
      <c r="AY326" s="1117"/>
      <c r="AZ326" s="1111"/>
    </row>
    <row r="327" spans="1:52" ht="12.75" customHeight="1">
      <c r="A327" s="1118"/>
      <c r="B327" s="1118"/>
      <c r="C327" s="1119"/>
      <c r="D327" s="1120"/>
      <c r="E327" s="1104"/>
      <c r="F327" s="1110"/>
      <c r="G327" s="1110"/>
      <c r="H327" s="1110"/>
      <c r="I327" s="1111"/>
      <c r="J327" s="1111"/>
      <c r="K327" s="1104"/>
      <c r="L327" s="1110"/>
      <c r="M327" s="1110"/>
      <c r="N327" s="1110"/>
      <c r="O327" s="1111"/>
      <c r="P327" s="1111"/>
      <c r="Q327" s="1104"/>
      <c r="R327" s="1110"/>
      <c r="S327" s="1110"/>
      <c r="T327" s="1111"/>
      <c r="U327" s="1111"/>
      <c r="V327" s="1104"/>
      <c r="W327" s="1112"/>
      <c r="X327" s="1112"/>
      <c r="Y327" s="1112"/>
      <c r="Z327" s="1112"/>
      <c r="AA327" s="1112"/>
      <c r="AB327" s="1104"/>
      <c r="AC327" s="1110"/>
      <c r="AD327" s="1110"/>
      <c r="AE327" s="1114"/>
      <c r="AF327" s="1111"/>
      <c r="AG327" s="1104"/>
      <c r="AH327" s="1110"/>
      <c r="AI327" s="1110"/>
      <c r="AJ327" s="1111"/>
      <c r="AK327" s="1111"/>
      <c r="AL327" s="1104"/>
      <c r="AM327" s="1110"/>
      <c r="AN327" s="1110"/>
      <c r="AO327" s="1115"/>
      <c r="AP327" s="1111"/>
      <c r="AQ327" s="1104"/>
      <c r="AR327" s="1116"/>
      <c r="AS327" s="1116"/>
      <c r="AT327" s="1111"/>
      <c r="AU327" s="1111"/>
      <c r="AV327" s="1104"/>
      <c r="AW327" s="1110"/>
      <c r="AX327" s="1110"/>
      <c r="AY327" s="1117"/>
      <c r="AZ327" s="1111"/>
    </row>
    <row r="328" spans="1:52" ht="12.75" customHeight="1">
      <c r="A328" s="1118"/>
      <c r="B328" s="1118"/>
      <c r="C328" s="1119"/>
      <c r="D328" s="1120"/>
      <c r="E328" s="1104"/>
      <c r="F328" s="1110"/>
      <c r="G328" s="1110"/>
      <c r="H328" s="1110"/>
      <c r="I328" s="1111"/>
      <c r="J328" s="1111"/>
      <c r="K328" s="1104"/>
      <c r="L328" s="1110"/>
      <c r="M328" s="1110"/>
      <c r="N328" s="1110"/>
      <c r="O328" s="1111"/>
      <c r="P328" s="1111"/>
      <c r="Q328" s="1104"/>
      <c r="R328" s="1110"/>
      <c r="S328" s="1110"/>
      <c r="T328" s="1111"/>
      <c r="U328" s="1111"/>
      <c r="V328" s="1104"/>
      <c r="W328" s="1112"/>
      <c r="X328" s="1112"/>
      <c r="Y328" s="1112"/>
      <c r="Z328" s="1112"/>
      <c r="AA328" s="1112"/>
      <c r="AB328" s="1104"/>
      <c r="AC328" s="1110"/>
      <c r="AD328" s="1110"/>
      <c r="AE328" s="1114"/>
      <c r="AF328" s="1111"/>
      <c r="AG328" s="1104"/>
      <c r="AH328" s="1110"/>
      <c r="AI328" s="1110"/>
      <c r="AJ328" s="1111"/>
      <c r="AK328" s="1111"/>
      <c r="AL328" s="1104"/>
      <c r="AM328" s="1110"/>
      <c r="AN328" s="1110"/>
      <c r="AO328" s="1115"/>
      <c r="AP328" s="1111"/>
      <c r="AQ328" s="1104"/>
      <c r="AR328" s="1116"/>
      <c r="AS328" s="1116"/>
      <c r="AT328" s="1111"/>
      <c r="AU328" s="1111"/>
      <c r="AV328" s="1104"/>
      <c r="AW328" s="1110"/>
      <c r="AX328" s="1110"/>
      <c r="AY328" s="1117"/>
      <c r="AZ328" s="1111"/>
    </row>
    <row r="329" spans="1:52" ht="12.75" customHeight="1">
      <c r="A329" s="1118"/>
      <c r="B329" s="1118"/>
      <c r="C329" s="1119"/>
      <c r="D329" s="1120"/>
      <c r="E329" s="1104"/>
      <c r="F329" s="1110"/>
      <c r="G329" s="1110"/>
      <c r="H329" s="1110"/>
      <c r="I329" s="1111"/>
      <c r="J329" s="1111"/>
      <c r="K329" s="1104"/>
      <c r="L329" s="1110"/>
      <c r="M329" s="1110"/>
      <c r="N329" s="1110"/>
      <c r="O329" s="1111"/>
      <c r="P329" s="1111"/>
      <c r="Q329" s="1104"/>
      <c r="R329" s="1110"/>
      <c r="S329" s="1110"/>
      <c r="T329" s="1111"/>
      <c r="U329" s="1111"/>
      <c r="V329" s="1104"/>
      <c r="W329" s="1112"/>
      <c r="X329" s="1112"/>
      <c r="Y329" s="1112"/>
      <c r="Z329" s="1112"/>
      <c r="AA329" s="1112"/>
      <c r="AB329" s="1104"/>
      <c r="AC329" s="1110"/>
      <c r="AD329" s="1110"/>
      <c r="AE329" s="1114"/>
      <c r="AF329" s="1111"/>
      <c r="AG329" s="1104"/>
      <c r="AH329" s="1110"/>
      <c r="AI329" s="1110"/>
      <c r="AJ329" s="1111"/>
      <c r="AK329" s="1111"/>
      <c r="AL329" s="1104"/>
      <c r="AM329" s="1110"/>
      <c r="AN329" s="1110"/>
      <c r="AO329" s="1115"/>
      <c r="AP329" s="1111"/>
      <c r="AQ329" s="1104"/>
      <c r="AR329" s="1116"/>
      <c r="AS329" s="1116"/>
      <c r="AT329" s="1111"/>
      <c r="AU329" s="1111"/>
      <c r="AV329" s="1104"/>
      <c r="AW329" s="1110"/>
      <c r="AX329" s="1110"/>
      <c r="AY329" s="1117"/>
      <c r="AZ329" s="1111"/>
    </row>
    <row r="330" spans="1:52" ht="12.75" customHeight="1">
      <c r="A330" s="1118"/>
      <c r="B330" s="1118"/>
      <c r="C330" s="1119"/>
      <c r="D330" s="1120"/>
      <c r="E330" s="1104"/>
      <c r="F330" s="1110"/>
      <c r="G330" s="1110"/>
      <c r="H330" s="1110"/>
      <c r="I330" s="1111"/>
      <c r="J330" s="1111"/>
      <c r="K330" s="1104"/>
      <c r="L330" s="1110"/>
      <c r="M330" s="1110"/>
      <c r="N330" s="1110"/>
      <c r="O330" s="1111"/>
      <c r="P330" s="1111"/>
      <c r="Q330" s="1104"/>
      <c r="R330" s="1110"/>
      <c r="S330" s="1110"/>
      <c r="T330" s="1111"/>
      <c r="U330" s="1111"/>
      <c r="V330" s="1104"/>
      <c r="W330" s="1112"/>
      <c r="X330" s="1112"/>
      <c r="Y330" s="1112"/>
      <c r="Z330" s="1112"/>
      <c r="AA330" s="1112"/>
      <c r="AB330" s="1104"/>
      <c r="AC330" s="1110"/>
      <c r="AD330" s="1110"/>
      <c r="AE330" s="1114"/>
      <c r="AF330" s="1111"/>
      <c r="AG330" s="1104"/>
      <c r="AH330" s="1110"/>
      <c r="AI330" s="1110"/>
      <c r="AJ330" s="1111"/>
      <c r="AK330" s="1111"/>
      <c r="AL330" s="1104"/>
      <c r="AM330" s="1110"/>
      <c r="AN330" s="1110"/>
      <c r="AO330" s="1115"/>
      <c r="AP330" s="1111"/>
      <c r="AQ330" s="1104"/>
      <c r="AR330" s="1116"/>
      <c r="AS330" s="1116"/>
      <c r="AT330" s="1111"/>
      <c r="AU330" s="1111"/>
      <c r="AV330" s="1104"/>
      <c r="AW330" s="1110"/>
      <c r="AX330" s="1110"/>
      <c r="AY330" s="1117"/>
      <c r="AZ330" s="1111"/>
    </row>
    <row r="331" spans="1:52" ht="12.75" customHeight="1">
      <c r="A331" s="1118"/>
      <c r="B331" s="1118"/>
      <c r="C331" s="1119"/>
      <c r="D331" s="1120"/>
      <c r="E331" s="1104"/>
      <c r="F331" s="1110"/>
      <c r="G331" s="1110"/>
      <c r="H331" s="1110"/>
      <c r="I331" s="1111"/>
      <c r="J331" s="1111"/>
      <c r="K331" s="1104"/>
      <c r="L331" s="1110"/>
      <c r="M331" s="1110"/>
      <c r="N331" s="1110"/>
      <c r="O331" s="1111"/>
      <c r="P331" s="1111"/>
      <c r="Q331" s="1104"/>
      <c r="R331" s="1110"/>
      <c r="S331" s="1110"/>
      <c r="T331" s="1111"/>
      <c r="U331" s="1111"/>
      <c r="V331" s="1104"/>
      <c r="W331" s="1112"/>
      <c r="X331" s="1112"/>
      <c r="Y331" s="1112"/>
      <c r="Z331" s="1112"/>
      <c r="AA331" s="1112"/>
      <c r="AB331" s="1104"/>
      <c r="AC331" s="1110"/>
      <c r="AD331" s="1110"/>
      <c r="AE331" s="1114"/>
      <c r="AF331" s="1111"/>
      <c r="AG331" s="1104"/>
      <c r="AH331" s="1110"/>
      <c r="AI331" s="1110"/>
      <c r="AJ331" s="1111"/>
      <c r="AK331" s="1111"/>
      <c r="AL331" s="1104"/>
      <c r="AM331" s="1110"/>
      <c r="AN331" s="1110"/>
      <c r="AO331" s="1115"/>
      <c r="AP331" s="1111"/>
      <c r="AQ331" s="1104"/>
      <c r="AR331" s="1116"/>
      <c r="AS331" s="1116"/>
      <c r="AT331" s="1111"/>
      <c r="AU331" s="1111"/>
      <c r="AV331" s="1104"/>
      <c r="AW331" s="1110"/>
      <c r="AX331" s="1110"/>
      <c r="AY331" s="1117"/>
      <c r="AZ331" s="1111"/>
    </row>
    <row r="332" spans="1:52" ht="12.75" customHeight="1">
      <c r="A332" s="1118"/>
      <c r="B332" s="1118"/>
      <c r="C332" s="1119"/>
      <c r="D332" s="1120"/>
      <c r="E332" s="1104"/>
      <c r="F332" s="1110"/>
      <c r="G332" s="1110"/>
      <c r="H332" s="1110"/>
      <c r="I332" s="1111"/>
      <c r="J332" s="1111"/>
      <c r="K332" s="1104"/>
      <c r="L332" s="1110"/>
      <c r="M332" s="1110"/>
      <c r="N332" s="1110"/>
      <c r="O332" s="1111"/>
      <c r="P332" s="1111"/>
      <c r="Q332" s="1104"/>
      <c r="R332" s="1110"/>
      <c r="S332" s="1110"/>
      <c r="T332" s="1111"/>
      <c r="U332" s="1111"/>
      <c r="V332" s="1104"/>
      <c r="W332" s="1112"/>
      <c r="X332" s="1112"/>
      <c r="Y332" s="1112"/>
      <c r="Z332" s="1112"/>
      <c r="AA332" s="1112"/>
      <c r="AB332" s="1104"/>
      <c r="AC332" s="1110"/>
      <c r="AD332" s="1110"/>
      <c r="AE332" s="1114"/>
      <c r="AF332" s="1111"/>
      <c r="AG332" s="1104"/>
      <c r="AH332" s="1110"/>
      <c r="AI332" s="1110"/>
      <c r="AJ332" s="1111"/>
      <c r="AK332" s="1111"/>
      <c r="AL332" s="1104"/>
      <c r="AM332" s="1110"/>
      <c r="AN332" s="1110"/>
      <c r="AO332" s="1115"/>
      <c r="AP332" s="1111"/>
      <c r="AQ332" s="1104"/>
      <c r="AR332" s="1116"/>
      <c r="AS332" s="1116"/>
      <c r="AT332" s="1111"/>
      <c r="AU332" s="1111"/>
      <c r="AV332" s="1104"/>
      <c r="AW332" s="1110"/>
      <c r="AX332" s="1110"/>
      <c r="AY332" s="1117"/>
      <c r="AZ332" s="1111"/>
    </row>
    <row r="333" spans="1:52" ht="12.75" customHeight="1">
      <c r="A333" s="1118"/>
      <c r="B333" s="1118"/>
      <c r="C333" s="1119"/>
      <c r="D333" s="1120"/>
      <c r="E333" s="1104"/>
      <c r="F333" s="1110"/>
      <c r="G333" s="1110"/>
      <c r="H333" s="1110"/>
      <c r="I333" s="1111"/>
      <c r="J333" s="1111"/>
      <c r="K333" s="1104"/>
      <c r="L333" s="1110"/>
      <c r="M333" s="1110"/>
      <c r="N333" s="1110"/>
      <c r="O333" s="1111"/>
      <c r="P333" s="1111"/>
      <c r="Q333" s="1104"/>
      <c r="R333" s="1110"/>
      <c r="S333" s="1110"/>
      <c r="T333" s="1111"/>
      <c r="U333" s="1111"/>
      <c r="V333" s="1104"/>
      <c r="W333" s="1112"/>
      <c r="X333" s="1112"/>
      <c r="Y333" s="1112"/>
      <c r="Z333" s="1112"/>
      <c r="AA333" s="1112"/>
      <c r="AB333" s="1104"/>
      <c r="AC333" s="1110"/>
      <c r="AD333" s="1110"/>
      <c r="AE333" s="1114"/>
      <c r="AF333" s="1111"/>
      <c r="AG333" s="1104"/>
      <c r="AH333" s="1110"/>
      <c r="AI333" s="1110"/>
      <c r="AJ333" s="1111"/>
      <c r="AK333" s="1111"/>
      <c r="AL333" s="1104"/>
      <c r="AM333" s="1110"/>
      <c r="AN333" s="1110"/>
      <c r="AO333" s="1115"/>
      <c r="AP333" s="1111"/>
      <c r="AQ333" s="1104"/>
      <c r="AR333" s="1116"/>
      <c r="AS333" s="1116"/>
      <c r="AT333" s="1111"/>
      <c r="AU333" s="1111"/>
      <c r="AV333" s="1104"/>
      <c r="AW333" s="1110"/>
      <c r="AX333" s="1110"/>
      <c r="AY333" s="1117"/>
      <c r="AZ333" s="1111"/>
    </row>
    <row r="334" spans="1:52" ht="12.75" customHeight="1">
      <c r="A334" s="1118"/>
      <c r="B334" s="1118"/>
      <c r="C334" s="1119"/>
      <c r="D334" s="1120"/>
      <c r="E334" s="1104"/>
      <c r="F334" s="1110"/>
      <c r="G334" s="1110"/>
      <c r="H334" s="1110"/>
      <c r="I334" s="1111"/>
      <c r="J334" s="1111"/>
      <c r="K334" s="1104"/>
      <c r="L334" s="1110"/>
      <c r="M334" s="1110"/>
      <c r="N334" s="1110"/>
      <c r="O334" s="1111"/>
      <c r="P334" s="1111"/>
      <c r="Q334" s="1104"/>
      <c r="R334" s="1110"/>
      <c r="S334" s="1110"/>
      <c r="T334" s="1111"/>
      <c r="U334" s="1111"/>
      <c r="V334" s="1104"/>
      <c r="W334" s="1112"/>
      <c r="X334" s="1112"/>
      <c r="Y334" s="1112"/>
      <c r="Z334" s="1112"/>
      <c r="AA334" s="1112"/>
      <c r="AB334" s="1104"/>
      <c r="AC334" s="1110"/>
      <c r="AD334" s="1110"/>
      <c r="AE334" s="1114"/>
      <c r="AF334" s="1111"/>
      <c r="AG334" s="1104"/>
      <c r="AH334" s="1110"/>
      <c r="AI334" s="1110"/>
      <c r="AJ334" s="1111"/>
      <c r="AK334" s="1111"/>
      <c r="AL334" s="1104"/>
      <c r="AM334" s="1110"/>
      <c r="AN334" s="1110"/>
      <c r="AO334" s="1115"/>
      <c r="AP334" s="1111"/>
      <c r="AQ334" s="1104"/>
      <c r="AR334" s="1116"/>
      <c r="AS334" s="1116"/>
      <c r="AT334" s="1111"/>
      <c r="AU334" s="1111"/>
      <c r="AV334" s="1104"/>
      <c r="AW334" s="1110"/>
      <c r="AX334" s="1110"/>
      <c r="AY334" s="1117"/>
      <c r="AZ334" s="1111"/>
    </row>
    <row r="335" spans="1:52" ht="12.75" customHeight="1">
      <c r="A335" s="1118"/>
      <c r="B335" s="1118"/>
      <c r="C335" s="1119"/>
      <c r="D335" s="1120"/>
      <c r="E335" s="1104"/>
      <c r="F335" s="1110"/>
      <c r="G335" s="1110"/>
      <c r="H335" s="1110"/>
      <c r="I335" s="1111"/>
      <c r="J335" s="1111"/>
      <c r="K335" s="1104"/>
      <c r="L335" s="1110"/>
      <c r="M335" s="1110"/>
      <c r="N335" s="1110"/>
      <c r="O335" s="1111"/>
      <c r="P335" s="1111"/>
      <c r="Q335" s="1104"/>
      <c r="R335" s="1110"/>
      <c r="S335" s="1110"/>
      <c r="T335" s="1111"/>
      <c r="U335" s="1111"/>
      <c r="V335" s="1104"/>
      <c r="W335" s="1112"/>
      <c r="X335" s="1112"/>
      <c r="Y335" s="1112"/>
      <c r="Z335" s="1112"/>
      <c r="AA335" s="1112"/>
      <c r="AB335" s="1104"/>
      <c r="AC335" s="1110"/>
      <c r="AD335" s="1110"/>
      <c r="AE335" s="1114"/>
      <c r="AF335" s="1111"/>
      <c r="AG335" s="1104"/>
      <c r="AH335" s="1110"/>
      <c r="AI335" s="1110"/>
      <c r="AJ335" s="1111"/>
      <c r="AK335" s="1111"/>
      <c r="AL335" s="1104"/>
      <c r="AM335" s="1110"/>
      <c r="AN335" s="1110"/>
      <c r="AO335" s="1115"/>
      <c r="AP335" s="1111"/>
      <c r="AQ335" s="1104"/>
      <c r="AR335" s="1116"/>
      <c r="AS335" s="1116"/>
      <c r="AT335" s="1111"/>
      <c r="AU335" s="1111"/>
      <c r="AV335" s="1104"/>
      <c r="AW335" s="1110"/>
      <c r="AX335" s="1110"/>
      <c r="AY335" s="1117"/>
      <c r="AZ335" s="1111"/>
    </row>
    <row r="336" spans="1:52" ht="12.75" customHeight="1">
      <c r="A336" s="1118"/>
      <c r="B336" s="1118"/>
      <c r="C336" s="1119"/>
      <c r="D336" s="1120"/>
      <c r="E336" s="1104"/>
      <c r="F336" s="1110"/>
      <c r="G336" s="1110"/>
      <c r="H336" s="1110"/>
      <c r="I336" s="1111"/>
      <c r="J336" s="1111"/>
      <c r="K336" s="1104"/>
      <c r="L336" s="1110"/>
      <c r="M336" s="1110"/>
      <c r="N336" s="1110"/>
      <c r="O336" s="1111"/>
      <c r="P336" s="1111"/>
      <c r="Q336" s="1104"/>
      <c r="R336" s="1110"/>
      <c r="S336" s="1110"/>
      <c r="T336" s="1111"/>
      <c r="U336" s="1111"/>
      <c r="V336" s="1104"/>
      <c r="W336" s="1112"/>
      <c r="X336" s="1112"/>
      <c r="Y336" s="1112"/>
      <c r="Z336" s="1112"/>
      <c r="AA336" s="1112"/>
      <c r="AB336" s="1104"/>
      <c r="AC336" s="1110"/>
      <c r="AD336" s="1110"/>
      <c r="AE336" s="1114"/>
      <c r="AF336" s="1111"/>
      <c r="AG336" s="1104"/>
      <c r="AH336" s="1110"/>
      <c r="AI336" s="1110"/>
      <c r="AJ336" s="1111"/>
      <c r="AK336" s="1111"/>
      <c r="AL336" s="1104"/>
      <c r="AM336" s="1110"/>
      <c r="AN336" s="1110"/>
      <c r="AO336" s="1115"/>
      <c r="AP336" s="1111"/>
      <c r="AQ336" s="1104"/>
      <c r="AR336" s="1116"/>
      <c r="AS336" s="1116"/>
      <c r="AT336" s="1111"/>
      <c r="AU336" s="1111"/>
      <c r="AV336" s="1104"/>
      <c r="AW336" s="1110"/>
      <c r="AX336" s="1110"/>
      <c r="AY336" s="1117"/>
      <c r="AZ336" s="1111"/>
    </row>
    <row r="337" spans="1:52" ht="12.75" customHeight="1">
      <c r="A337" s="1118"/>
      <c r="B337" s="1118"/>
      <c r="C337" s="1119"/>
      <c r="D337" s="1120"/>
      <c r="E337" s="1104"/>
      <c r="F337" s="1110"/>
      <c r="G337" s="1110"/>
      <c r="H337" s="1110"/>
      <c r="I337" s="1111"/>
      <c r="J337" s="1111"/>
      <c r="K337" s="1104"/>
      <c r="L337" s="1110"/>
      <c r="M337" s="1110"/>
      <c r="N337" s="1110"/>
      <c r="O337" s="1111"/>
      <c r="P337" s="1111"/>
      <c r="Q337" s="1104"/>
      <c r="R337" s="1110"/>
      <c r="S337" s="1110"/>
      <c r="T337" s="1111"/>
      <c r="U337" s="1111"/>
      <c r="V337" s="1104"/>
      <c r="W337" s="1112"/>
      <c r="X337" s="1112"/>
      <c r="Y337" s="1112"/>
      <c r="Z337" s="1112"/>
      <c r="AA337" s="1112"/>
      <c r="AB337" s="1104"/>
      <c r="AC337" s="1110"/>
      <c r="AD337" s="1110"/>
      <c r="AE337" s="1114"/>
      <c r="AF337" s="1111"/>
      <c r="AG337" s="1104"/>
      <c r="AH337" s="1110"/>
      <c r="AI337" s="1110"/>
      <c r="AJ337" s="1111"/>
      <c r="AK337" s="1111"/>
      <c r="AL337" s="1104"/>
      <c r="AM337" s="1110"/>
      <c r="AN337" s="1110"/>
      <c r="AO337" s="1115"/>
      <c r="AP337" s="1111"/>
      <c r="AQ337" s="1104"/>
      <c r="AR337" s="1116"/>
      <c r="AS337" s="1116"/>
      <c r="AT337" s="1111"/>
      <c r="AU337" s="1111"/>
      <c r="AV337" s="1104"/>
      <c r="AW337" s="1110"/>
      <c r="AX337" s="1110"/>
      <c r="AY337" s="1117"/>
      <c r="AZ337" s="1111"/>
    </row>
    <row r="338" spans="1:52" ht="12.75" customHeight="1">
      <c r="A338" s="1118"/>
      <c r="B338" s="1118"/>
      <c r="C338" s="1119"/>
      <c r="D338" s="1120"/>
      <c r="E338" s="1104"/>
      <c r="F338" s="1110"/>
      <c r="G338" s="1110"/>
      <c r="H338" s="1110"/>
      <c r="I338" s="1111"/>
      <c r="J338" s="1111"/>
      <c r="K338" s="1104"/>
      <c r="L338" s="1110"/>
      <c r="M338" s="1110"/>
      <c r="N338" s="1110"/>
      <c r="O338" s="1111"/>
      <c r="P338" s="1111"/>
      <c r="Q338" s="1104"/>
      <c r="R338" s="1110"/>
      <c r="S338" s="1110"/>
      <c r="T338" s="1111"/>
      <c r="U338" s="1111"/>
      <c r="V338" s="1104"/>
      <c r="W338" s="1112"/>
      <c r="X338" s="1112"/>
      <c r="Y338" s="1112"/>
      <c r="Z338" s="1112"/>
      <c r="AA338" s="1112"/>
      <c r="AB338" s="1104"/>
      <c r="AC338" s="1110"/>
      <c r="AD338" s="1110"/>
      <c r="AE338" s="1114"/>
      <c r="AF338" s="1111"/>
      <c r="AG338" s="1104"/>
      <c r="AH338" s="1110"/>
      <c r="AI338" s="1110"/>
      <c r="AJ338" s="1111"/>
      <c r="AK338" s="1111"/>
      <c r="AL338" s="1104"/>
      <c r="AM338" s="1110"/>
      <c r="AN338" s="1110"/>
      <c r="AO338" s="1115"/>
      <c r="AP338" s="1111"/>
      <c r="AQ338" s="1104"/>
      <c r="AR338" s="1116"/>
      <c r="AS338" s="1116"/>
      <c r="AT338" s="1111"/>
      <c r="AU338" s="1111"/>
      <c r="AV338" s="1104"/>
      <c r="AW338" s="1110"/>
      <c r="AX338" s="1110"/>
      <c r="AY338" s="1117"/>
      <c r="AZ338" s="1111"/>
    </row>
    <row r="339" spans="1:52" ht="12.75" customHeight="1">
      <c r="A339" s="1118"/>
      <c r="B339" s="1118"/>
      <c r="C339" s="1119"/>
      <c r="D339" s="1120"/>
      <c r="E339" s="1104"/>
      <c r="F339" s="1110"/>
      <c r="G339" s="1110"/>
      <c r="H339" s="1110"/>
      <c r="I339" s="1111"/>
      <c r="J339" s="1111"/>
      <c r="K339" s="1104"/>
      <c r="L339" s="1110"/>
      <c r="M339" s="1110"/>
      <c r="N339" s="1110"/>
      <c r="O339" s="1111"/>
      <c r="P339" s="1111"/>
      <c r="Q339" s="1104"/>
      <c r="R339" s="1110"/>
      <c r="S339" s="1110"/>
      <c r="T339" s="1111"/>
      <c r="U339" s="1111"/>
      <c r="V339" s="1104"/>
      <c r="W339" s="1112"/>
      <c r="X339" s="1112"/>
      <c r="Y339" s="1112"/>
      <c r="Z339" s="1112"/>
      <c r="AA339" s="1112"/>
      <c r="AB339" s="1104"/>
      <c r="AC339" s="1110"/>
      <c r="AD339" s="1110"/>
      <c r="AE339" s="1114"/>
      <c r="AF339" s="1111"/>
      <c r="AG339" s="1104"/>
      <c r="AH339" s="1110"/>
      <c r="AI339" s="1110"/>
      <c r="AJ339" s="1111"/>
      <c r="AK339" s="1111"/>
      <c r="AL339" s="1104"/>
      <c r="AM339" s="1110"/>
      <c r="AN339" s="1110"/>
      <c r="AO339" s="1115"/>
      <c r="AP339" s="1111"/>
      <c r="AQ339" s="1104"/>
      <c r="AR339" s="1116"/>
      <c r="AS339" s="1116"/>
      <c r="AT339" s="1111"/>
      <c r="AU339" s="1111"/>
      <c r="AV339" s="1104"/>
      <c r="AW339" s="1110"/>
      <c r="AX339" s="1110"/>
      <c r="AY339" s="1117"/>
      <c r="AZ339" s="1111"/>
    </row>
    <row r="340" spans="1:52" ht="12.75" customHeight="1">
      <c r="A340" s="1118"/>
      <c r="B340" s="1118"/>
      <c r="C340" s="1119"/>
      <c r="D340" s="1120"/>
      <c r="E340" s="1104"/>
      <c r="F340" s="1110"/>
      <c r="G340" s="1110"/>
      <c r="H340" s="1110"/>
      <c r="I340" s="1111"/>
      <c r="J340" s="1111"/>
      <c r="K340" s="1104"/>
      <c r="L340" s="1110"/>
      <c r="M340" s="1110"/>
      <c r="N340" s="1110"/>
      <c r="O340" s="1111"/>
      <c r="P340" s="1111"/>
      <c r="Q340" s="1104"/>
      <c r="R340" s="1110"/>
      <c r="S340" s="1110"/>
      <c r="T340" s="1111"/>
      <c r="U340" s="1111"/>
      <c r="V340" s="1104"/>
      <c r="W340" s="1112"/>
      <c r="X340" s="1112"/>
      <c r="Y340" s="1112"/>
      <c r="Z340" s="1112"/>
      <c r="AA340" s="1112"/>
      <c r="AB340" s="1104"/>
      <c r="AC340" s="1110"/>
      <c r="AD340" s="1110"/>
      <c r="AE340" s="1114"/>
      <c r="AF340" s="1111"/>
      <c r="AG340" s="1104"/>
      <c r="AH340" s="1110"/>
      <c r="AI340" s="1110"/>
      <c r="AJ340" s="1111"/>
      <c r="AK340" s="1111"/>
      <c r="AL340" s="1104"/>
      <c r="AM340" s="1110"/>
      <c r="AN340" s="1110"/>
      <c r="AO340" s="1115"/>
      <c r="AP340" s="1111"/>
      <c r="AQ340" s="1104"/>
      <c r="AR340" s="1116"/>
      <c r="AS340" s="1116"/>
      <c r="AT340" s="1111"/>
      <c r="AU340" s="1111"/>
      <c r="AV340" s="1104"/>
      <c r="AW340" s="1110"/>
      <c r="AX340" s="1110"/>
      <c r="AY340" s="1117"/>
      <c r="AZ340" s="1111"/>
    </row>
    <row r="341" spans="1:52" ht="12.75" customHeight="1">
      <c r="A341" s="1118"/>
      <c r="B341" s="1118"/>
      <c r="C341" s="1119"/>
      <c r="D341" s="1120"/>
      <c r="E341" s="1104"/>
      <c r="F341" s="1110"/>
      <c r="G341" s="1110"/>
      <c r="H341" s="1110"/>
      <c r="I341" s="1111"/>
      <c r="J341" s="1111"/>
      <c r="K341" s="1104"/>
      <c r="L341" s="1110"/>
      <c r="M341" s="1110"/>
      <c r="N341" s="1110"/>
      <c r="O341" s="1111"/>
      <c r="P341" s="1111"/>
      <c r="Q341" s="1104"/>
      <c r="R341" s="1110"/>
      <c r="S341" s="1110"/>
      <c r="T341" s="1111"/>
      <c r="U341" s="1111"/>
      <c r="V341" s="1104"/>
      <c r="W341" s="1112"/>
      <c r="X341" s="1112"/>
      <c r="Y341" s="1112"/>
      <c r="Z341" s="1112"/>
      <c r="AA341" s="1112"/>
      <c r="AB341" s="1104"/>
      <c r="AC341" s="1110"/>
      <c r="AD341" s="1110"/>
      <c r="AE341" s="1114"/>
      <c r="AF341" s="1111"/>
      <c r="AG341" s="1104"/>
      <c r="AH341" s="1110"/>
      <c r="AI341" s="1110"/>
      <c r="AJ341" s="1111"/>
      <c r="AK341" s="1111"/>
      <c r="AL341" s="1104"/>
      <c r="AM341" s="1110"/>
      <c r="AN341" s="1110"/>
      <c r="AO341" s="1115"/>
      <c r="AP341" s="1111"/>
      <c r="AQ341" s="1104"/>
      <c r="AR341" s="1116"/>
      <c r="AS341" s="1116"/>
      <c r="AT341" s="1111"/>
      <c r="AU341" s="1111"/>
      <c r="AV341" s="1104"/>
      <c r="AW341" s="1110"/>
      <c r="AX341" s="1110"/>
      <c r="AY341" s="1117"/>
      <c r="AZ341" s="1111"/>
    </row>
    <row r="342" spans="1:52" ht="12.75" customHeight="1">
      <c r="A342" s="1118"/>
      <c r="B342" s="1118"/>
      <c r="C342" s="1119"/>
      <c r="D342" s="1120"/>
      <c r="E342" s="1104"/>
      <c r="F342" s="1110"/>
      <c r="G342" s="1110"/>
      <c r="H342" s="1110"/>
      <c r="I342" s="1111"/>
      <c r="J342" s="1111"/>
      <c r="K342" s="1104"/>
      <c r="L342" s="1110"/>
      <c r="M342" s="1110"/>
      <c r="N342" s="1110"/>
      <c r="O342" s="1111"/>
      <c r="P342" s="1111"/>
      <c r="Q342" s="1104"/>
      <c r="R342" s="1110"/>
      <c r="S342" s="1110"/>
      <c r="T342" s="1111"/>
      <c r="U342" s="1111"/>
      <c r="V342" s="1104"/>
      <c r="W342" s="1112"/>
      <c r="X342" s="1112"/>
      <c r="Y342" s="1112"/>
      <c r="Z342" s="1112"/>
      <c r="AA342" s="1112"/>
      <c r="AB342" s="1104"/>
      <c r="AC342" s="1110"/>
      <c r="AD342" s="1110"/>
      <c r="AE342" s="1114"/>
      <c r="AF342" s="1111"/>
      <c r="AG342" s="1104"/>
      <c r="AH342" s="1110"/>
      <c r="AI342" s="1110"/>
      <c r="AJ342" s="1111"/>
      <c r="AK342" s="1111"/>
      <c r="AL342" s="1104"/>
      <c r="AM342" s="1110"/>
      <c r="AN342" s="1110"/>
      <c r="AO342" s="1115"/>
      <c r="AP342" s="1111"/>
      <c r="AQ342" s="1104"/>
      <c r="AR342" s="1116"/>
      <c r="AS342" s="1116"/>
      <c r="AT342" s="1111"/>
      <c r="AU342" s="1111"/>
      <c r="AV342" s="1104"/>
      <c r="AW342" s="1110"/>
      <c r="AX342" s="1110"/>
      <c r="AY342" s="1117"/>
      <c r="AZ342" s="1111"/>
    </row>
    <row r="343" spans="1:52" ht="12.75" customHeight="1">
      <c r="A343" s="1118"/>
      <c r="B343" s="1118"/>
      <c r="C343" s="1119"/>
      <c r="D343" s="1120"/>
      <c r="E343" s="1104"/>
      <c r="F343" s="1110"/>
      <c r="G343" s="1110"/>
      <c r="H343" s="1110"/>
      <c r="I343" s="1111"/>
      <c r="J343" s="1111"/>
      <c r="K343" s="1104"/>
      <c r="L343" s="1110"/>
      <c r="M343" s="1110"/>
      <c r="N343" s="1110"/>
      <c r="O343" s="1111"/>
      <c r="P343" s="1111"/>
      <c r="Q343" s="1104"/>
      <c r="R343" s="1110"/>
      <c r="S343" s="1110"/>
      <c r="T343" s="1111"/>
      <c r="U343" s="1111"/>
      <c r="V343" s="1104"/>
      <c r="W343" s="1112"/>
      <c r="X343" s="1112"/>
      <c r="Y343" s="1112"/>
      <c r="Z343" s="1112"/>
      <c r="AA343" s="1112"/>
      <c r="AB343" s="1104"/>
      <c r="AC343" s="1110"/>
      <c r="AD343" s="1110"/>
      <c r="AE343" s="1114"/>
      <c r="AF343" s="1111"/>
      <c r="AG343" s="1104"/>
      <c r="AH343" s="1110"/>
      <c r="AI343" s="1110"/>
      <c r="AJ343" s="1111"/>
      <c r="AK343" s="1111"/>
      <c r="AL343" s="1104"/>
      <c r="AM343" s="1110"/>
      <c r="AN343" s="1110"/>
      <c r="AO343" s="1115"/>
      <c r="AP343" s="1111"/>
      <c r="AQ343" s="1104"/>
      <c r="AR343" s="1116"/>
      <c r="AS343" s="1116"/>
      <c r="AT343" s="1111"/>
      <c r="AU343" s="1111"/>
      <c r="AV343" s="1104"/>
      <c r="AW343" s="1110"/>
      <c r="AX343" s="1110"/>
      <c r="AY343" s="1117"/>
      <c r="AZ343" s="1111"/>
    </row>
    <row r="344" spans="1:52" ht="12.75" customHeight="1">
      <c r="A344" s="1118"/>
      <c r="B344" s="1118"/>
      <c r="C344" s="1119"/>
      <c r="D344" s="1120"/>
      <c r="E344" s="1104"/>
      <c r="F344" s="1110"/>
      <c r="G344" s="1110"/>
      <c r="H344" s="1110"/>
      <c r="I344" s="1111"/>
      <c r="J344" s="1111"/>
      <c r="K344" s="1104"/>
      <c r="L344" s="1110"/>
      <c r="M344" s="1110"/>
      <c r="N344" s="1110"/>
      <c r="O344" s="1111"/>
      <c r="P344" s="1111"/>
      <c r="Q344" s="1104"/>
      <c r="R344" s="1110"/>
      <c r="S344" s="1110"/>
      <c r="T344" s="1111"/>
      <c r="U344" s="1111"/>
      <c r="V344" s="1104"/>
      <c r="W344" s="1112"/>
      <c r="X344" s="1112"/>
      <c r="Y344" s="1112"/>
      <c r="Z344" s="1112"/>
      <c r="AA344" s="1112"/>
      <c r="AB344" s="1104"/>
      <c r="AC344" s="1110"/>
      <c r="AD344" s="1110"/>
      <c r="AE344" s="1114"/>
      <c r="AF344" s="1111"/>
      <c r="AG344" s="1104"/>
      <c r="AH344" s="1110"/>
      <c r="AI344" s="1110"/>
      <c r="AJ344" s="1111"/>
      <c r="AK344" s="1111"/>
      <c r="AL344" s="1104"/>
      <c r="AM344" s="1110"/>
      <c r="AN344" s="1110"/>
      <c r="AO344" s="1115"/>
      <c r="AP344" s="1111"/>
      <c r="AQ344" s="1104"/>
      <c r="AR344" s="1116"/>
      <c r="AS344" s="1116"/>
      <c r="AT344" s="1111"/>
      <c r="AU344" s="1111"/>
      <c r="AV344" s="1104"/>
      <c r="AW344" s="1110"/>
      <c r="AX344" s="1110"/>
      <c r="AY344" s="1117"/>
      <c r="AZ344" s="1111"/>
    </row>
    <row r="345" spans="1:52" ht="12.75" customHeight="1">
      <c r="A345" s="1118"/>
      <c r="B345" s="1118"/>
      <c r="C345" s="1119"/>
      <c r="D345" s="1120"/>
      <c r="E345" s="1104"/>
      <c r="F345" s="1110"/>
      <c r="G345" s="1110"/>
      <c r="H345" s="1110"/>
      <c r="I345" s="1111"/>
      <c r="J345" s="1111"/>
      <c r="K345" s="1104"/>
      <c r="L345" s="1110"/>
      <c r="M345" s="1110"/>
      <c r="N345" s="1110"/>
      <c r="O345" s="1111"/>
      <c r="P345" s="1111"/>
      <c r="Q345" s="1104"/>
      <c r="R345" s="1110"/>
      <c r="S345" s="1110"/>
      <c r="T345" s="1111"/>
      <c r="U345" s="1111"/>
      <c r="V345" s="1104"/>
      <c r="W345" s="1112"/>
      <c r="X345" s="1112"/>
      <c r="Y345" s="1112"/>
      <c r="Z345" s="1112"/>
      <c r="AA345" s="1112"/>
      <c r="AB345" s="1104"/>
      <c r="AC345" s="1110"/>
      <c r="AD345" s="1110"/>
      <c r="AE345" s="1114"/>
      <c r="AF345" s="1111"/>
      <c r="AG345" s="1104"/>
      <c r="AH345" s="1110"/>
      <c r="AI345" s="1110"/>
      <c r="AJ345" s="1111"/>
      <c r="AK345" s="1111"/>
      <c r="AL345" s="1104"/>
      <c r="AM345" s="1110"/>
      <c r="AN345" s="1110"/>
      <c r="AO345" s="1115"/>
      <c r="AP345" s="1111"/>
      <c r="AQ345" s="1104"/>
      <c r="AR345" s="1116"/>
      <c r="AS345" s="1116"/>
      <c r="AT345" s="1111"/>
      <c r="AU345" s="1111"/>
      <c r="AV345" s="1104"/>
      <c r="AW345" s="1110"/>
      <c r="AX345" s="1110"/>
      <c r="AY345" s="1117"/>
      <c r="AZ345" s="1111"/>
    </row>
    <row r="346" spans="1:52" ht="12.75" customHeight="1">
      <c r="A346" s="1118"/>
      <c r="B346" s="1118"/>
      <c r="C346" s="1119"/>
      <c r="D346" s="1120"/>
      <c r="E346" s="1104"/>
      <c r="F346" s="1110"/>
      <c r="G346" s="1110"/>
      <c r="H346" s="1110"/>
      <c r="I346" s="1111"/>
      <c r="J346" s="1111"/>
      <c r="K346" s="1104"/>
      <c r="L346" s="1110"/>
      <c r="M346" s="1110"/>
      <c r="N346" s="1110"/>
      <c r="O346" s="1111"/>
      <c r="P346" s="1111"/>
      <c r="Q346" s="1104"/>
      <c r="R346" s="1110"/>
      <c r="S346" s="1110"/>
      <c r="T346" s="1111"/>
      <c r="U346" s="1111"/>
      <c r="V346" s="1104"/>
      <c r="W346" s="1112"/>
      <c r="X346" s="1112"/>
      <c r="Y346" s="1112"/>
      <c r="Z346" s="1112"/>
      <c r="AA346" s="1112"/>
      <c r="AB346" s="1104"/>
      <c r="AC346" s="1110"/>
      <c r="AD346" s="1110"/>
      <c r="AE346" s="1114"/>
      <c r="AF346" s="1111"/>
      <c r="AG346" s="1104"/>
      <c r="AH346" s="1110"/>
      <c r="AI346" s="1110"/>
      <c r="AJ346" s="1111"/>
      <c r="AK346" s="1111"/>
      <c r="AL346" s="1104"/>
      <c r="AM346" s="1110"/>
      <c r="AN346" s="1110"/>
      <c r="AO346" s="1115"/>
      <c r="AP346" s="1111"/>
      <c r="AQ346" s="1104"/>
      <c r="AR346" s="1116"/>
      <c r="AS346" s="1116"/>
      <c r="AT346" s="1111"/>
      <c r="AU346" s="1111"/>
      <c r="AV346" s="1104"/>
      <c r="AW346" s="1110"/>
      <c r="AX346" s="1110"/>
      <c r="AY346" s="1117"/>
      <c r="AZ346" s="1111"/>
    </row>
    <row r="347" spans="1:52" ht="12.75" customHeight="1">
      <c r="A347" s="1118"/>
      <c r="B347" s="1118"/>
      <c r="C347" s="1119"/>
      <c r="D347" s="1120"/>
      <c r="E347" s="1104"/>
      <c r="F347" s="1110"/>
      <c r="G347" s="1110"/>
      <c r="H347" s="1110"/>
      <c r="I347" s="1111"/>
      <c r="J347" s="1111"/>
      <c r="K347" s="1104"/>
      <c r="L347" s="1110"/>
      <c r="M347" s="1110"/>
      <c r="N347" s="1110"/>
      <c r="O347" s="1111"/>
      <c r="P347" s="1111"/>
      <c r="Q347" s="1104"/>
      <c r="R347" s="1110"/>
      <c r="S347" s="1110"/>
      <c r="T347" s="1111"/>
      <c r="U347" s="1111"/>
      <c r="V347" s="1104"/>
      <c r="W347" s="1112"/>
      <c r="X347" s="1112"/>
      <c r="Y347" s="1112"/>
      <c r="Z347" s="1112"/>
      <c r="AA347" s="1112"/>
      <c r="AB347" s="1104"/>
      <c r="AC347" s="1110"/>
      <c r="AD347" s="1110"/>
      <c r="AE347" s="1114"/>
      <c r="AF347" s="1111"/>
      <c r="AG347" s="1104"/>
      <c r="AH347" s="1110"/>
      <c r="AI347" s="1110"/>
      <c r="AJ347" s="1111"/>
      <c r="AK347" s="1111"/>
      <c r="AL347" s="1104"/>
      <c r="AM347" s="1110"/>
      <c r="AN347" s="1110"/>
      <c r="AO347" s="1115"/>
      <c r="AP347" s="1111"/>
      <c r="AQ347" s="1104"/>
      <c r="AR347" s="1116"/>
      <c r="AS347" s="1116"/>
      <c r="AT347" s="1111"/>
      <c r="AU347" s="1111"/>
      <c r="AV347" s="1104"/>
      <c r="AW347" s="1110"/>
      <c r="AX347" s="1110"/>
      <c r="AY347" s="1117"/>
      <c r="AZ347" s="1111"/>
    </row>
    <row r="348" spans="1:52" ht="12.75" customHeight="1">
      <c r="A348" s="1118"/>
      <c r="B348" s="1118"/>
      <c r="C348" s="1119"/>
      <c r="D348" s="1120"/>
      <c r="E348" s="1104"/>
      <c r="F348" s="1110"/>
      <c r="G348" s="1110"/>
      <c r="H348" s="1110"/>
      <c r="I348" s="1111"/>
      <c r="J348" s="1111"/>
      <c r="K348" s="1104"/>
      <c r="L348" s="1110"/>
      <c r="M348" s="1110"/>
      <c r="N348" s="1110"/>
      <c r="O348" s="1111"/>
      <c r="P348" s="1111"/>
      <c r="Q348" s="1104"/>
      <c r="R348" s="1110"/>
      <c r="S348" s="1110"/>
      <c r="T348" s="1111"/>
      <c r="U348" s="1111"/>
      <c r="V348" s="1104"/>
      <c r="W348" s="1112"/>
      <c r="X348" s="1112"/>
      <c r="Y348" s="1112"/>
      <c r="Z348" s="1112"/>
      <c r="AA348" s="1112"/>
      <c r="AB348" s="1104"/>
      <c r="AC348" s="1110"/>
      <c r="AD348" s="1110"/>
      <c r="AE348" s="1114"/>
      <c r="AF348" s="1111"/>
      <c r="AG348" s="1104"/>
      <c r="AH348" s="1110"/>
      <c r="AI348" s="1110"/>
      <c r="AJ348" s="1111"/>
      <c r="AK348" s="1111"/>
      <c r="AL348" s="1104"/>
      <c r="AM348" s="1110"/>
      <c r="AN348" s="1110"/>
      <c r="AO348" s="1115"/>
      <c r="AP348" s="1111"/>
      <c r="AQ348" s="1104"/>
      <c r="AR348" s="1116"/>
      <c r="AS348" s="1116"/>
      <c r="AT348" s="1111"/>
      <c r="AU348" s="1111"/>
      <c r="AV348" s="1104"/>
      <c r="AW348" s="1110"/>
      <c r="AX348" s="1110"/>
      <c r="AY348" s="1117"/>
      <c r="AZ348" s="1111"/>
    </row>
    <row r="349" spans="1:52" ht="12.75" customHeight="1">
      <c r="A349" s="1118"/>
      <c r="B349" s="1118"/>
      <c r="C349" s="1119"/>
      <c r="D349" s="1120"/>
      <c r="E349" s="1104"/>
      <c r="F349" s="1110"/>
      <c r="G349" s="1110"/>
      <c r="H349" s="1110"/>
      <c r="I349" s="1111"/>
      <c r="J349" s="1111"/>
      <c r="K349" s="1104"/>
      <c r="L349" s="1110"/>
      <c r="M349" s="1110"/>
      <c r="N349" s="1110"/>
      <c r="O349" s="1111"/>
      <c r="P349" s="1111"/>
      <c r="Q349" s="1104"/>
      <c r="R349" s="1110"/>
      <c r="S349" s="1110"/>
      <c r="T349" s="1111"/>
      <c r="U349" s="1111"/>
      <c r="V349" s="1104"/>
      <c r="W349" s="1112"/>
      <c r="X349" s="1112"/>
      <c r="Y349" s="1112"/>
      <c r="Z349" s="1112"/>
      <c r="AA349" s="1112"/>
      <c r="AB349" s="1104"/>
      <c r="AC349" s="1110"/>
      <c r="AD349" s="1110"/>
      <c r="AE349" s="1114"/>
      <c r="AF349" s="1111"/>
      <c r="AG349" s="1104"/>
      <c r="AH349" s="1110"/>
      <c r="AI349" s="1110"/>
      <c r="AJ349" s="1111"/>
      <c r="AK349" s="1111"/>
      <c r="AL349" s="1104"/>
      <c r="AM349" s="1110"/>
      <c r="AN349" s="1110"/>
      <c r="AO349" s="1115"/>
      <c r="AP349" s="1111"/>
      <c r="AQ349" s="1104"/>
      <c r="AR349" s="1116"/>
      <c r="AS349" s="1116"/>
      <c r="AT349" s="1111"/>
      <c r="AU349" s="1111"/>
      <c r="AV349" s="1104"/>
      <c r="AW349" s="1110"/>
      <c r="AX349" s="1110"/>
      <c r="AY349" s="1117"/>
      <c r="AZ349" s="1111"/>
    </row>
    <row r="350" spans="1:52" ht="12.75" customHeight="1">
      <c r="A350" s="1118"/>
      <c r="B350" s="1118"/>
      <c r="C350" s="1119"/>
      <c r="D350" s="1120"/>
      <c r="E350" s="1104"/>
      <c r="F350" s="1110"/>
      <c r="G350" s="1110"/>
      <c r="H350" s="1110"/>
      <c r="I350" s="1111"/>
      <c r="J350" s="1111"/>
      <c r="K350" s="1104"/>
      <c r="L350" s="1110"/>
      <c r="M350" s="1110"/>
      <c r="N350" s="1110"/>
      <c r="O350" s="1111"/>
      <c r="P350" s="1111"/>
      <c r="Q350" s="1104"/>
      <c r="R350" s="1110"/>
      <c r="S350" s="1110"/>
      <c r="T350" s="1111"/>
      <c r="U350" s="1111"/>
      <c r="V350" s="1104"/>
      <c r="W350" s="1112"/>
      <c r="X350" s="1112"/>
      <c r="Y350" s="1112"/>
      <c r="Z350" s="1112"/>
      <c r="AA350" s="1112"/>
      <c r="AB350" s="1104"/>
      <c r="AC350" s="1110"/>
      <c r="AD350" s="1110"/>
      <c r="AE350" s="1114"/>
      <c r="AF350" s="1111"/>
      <c r="AG350" s="1104"/>
      <c r="AH350" s="1110"/>
      <c r="AI350" s="1110"/>
      <c r="AJ350" s="1111"/>
      <c r="AK350" s="1111"/>
      <c r="AL350" s="1104"/>
      <c r="AM350" s="1110"/>
      <c r="AN350" s="1110"/>
      <c r="AO350" s="1115"/>
      <c r="AP350" s="1111"/>
      <c r="AQ350" s="1104"/>
      <c r="AR350" s="1116"/>
      <c r="AS350" s="1116"/>
      <c r="AT350" s="1111"/>
      <c r="AU350" s="1111"/>
      <c r="AV350" s="1104"/>
      <c r="AW350" s="1110"/>
      <c r="AX350" s="1110"/>
      <c r="AY350" s="1117"/>
      <c r="AZ350" s="1111"/>
    </row>
    <row r="351" spans="1:52" ht="12.75" customHeight="1">
      <c r="A351" s="1118"/>
      <c r="B351" s="1118"/>
      <c r="C351" s="1119"/>
      <c r="D351" s="1120"/>
      <c r="E351" s="1104"/>
      <c r="F351" s="1110"/>
      <c r="G351" s="1110"/>
      <c r="H351" s="1110"/>
      <c r="I351" s="1111"/>
      <c r="J351" s="1111"/>
      <c r="K351" s="1104"/>
      <c r="L351" s="1110"/>
      <c r="M351" s="1110"/>
      <c r="N351" s="1110"/>
      <c r="O351" s="1111"/>
      <c r="P351" s="1111"/>
      <c r="Q351" s="1104"/>
      <c r="R351" s="1110"/>
      <c r="S351" s="1110"/>
      <c r="T351" s="1111"/>
      <c r="U351" s="1111"/>
      <c r="V351" s="1104"/>
      <c r="W351" s="1112"/>
      <c r="X351" s="1112"/>
      <c r="Y351" s="1112"/>
      <c r="Z351" s="1112"/>
      <c r="AA351" s="1112"/>
      <c r="AB351" s="1104"/>
      <c r="AC351" s="1110"/>
      <c r="AD351" s="1110"/>
      <c r="AE351" s="1114"/>
      <c r="AF351" s="1111"/>
      <c r="AG351" s="1104"/>
      <c r="AH351" s="1110"/>
      <c r="AI351" s="1110"/>
      <c r="AJ351" s="1111"/>
      <c r="AK351" s="1111"/>
      <c r="AL351" s="1104"/>
      <c r="AM351" s="1110"/>
      <c r="AN351" s="1110"/>
      <c r="AO351" s="1115"/>
      <c r="AP351" s="1111"/>
      <c r="AQ351" s="1104"/>
      <c r="AR351" s="1116"/>
      <c r="AS351" s="1116"/>
      <c r="AT351" s="1111"/>
      <c r="AU351" s="1111"/>
      <c r="AV351" s="1104"/>
      <c r="AW351" s="1110"/>
      <c r="AX351" s="1110"/>
      <c r="AY351" s="1117"/>
      <c r="AZ351" s="1111"/>
    </row>
    <row r="352" spans="1:52" ht="12.75" customHeight="1">
      <c r="A352" s="1118"/>
      <c r="B352" s="1118"/>
      <c r="C352" s="1119"/>
      <c r="D352" s="1120"/>
      <c r="E352" s="1104"/>
      <c r="F352" s="1110"/>
      <c r="G352" s="1110"/>
      <c r="H352" s="1110"/>
      <c r="I352" s="1111"/>
      <c r="J352" s="1111"/>
      <c r="K352" s="1104"/>
      <c r="L352" s="1110"/>
      <c r="M352" s="1110"/>
      <c r="N352" s="1110"/>
      <c r="O352" s="1111"/>
      <c r="P352" s="1111"/>
      <c r="Q352" s="1104"/>
      <c r="R352" s="1110"/>
      <c r="S352" s="1110"/>
      <c r="T352" s="1111"/>
      <c r="U352" s="1111"/>
      <c r="V352" s="1104"/>
      <c r="W352" s="1112"/>
      <c r="X352" s="1112"/>
      <c r="Y352" s="1112"/>
      <c r="Z352" s="1112"/>
      <c r="AA352" s="1112"/>
      <c r="AB352" s="1104"/>
      <c r="AC352" s="1110"/>
      <c r="AD352" s="1110"/>
      <c r="AE352" s="1114"/>
      <c r="AF352" s="1111"/>
      <c r="AG352" s="1104"/>
      <c r="AH352" s="1110"/>
      <c r="AI352" s="1110"/>
      <c r="AJ352" s="1111"/>
      <c r="AK352" s="1111"/>
      <c r="AL352" s="1104"/>
      <c r="AM352" s="1110"/>
      <c r="AN352" s="1110"/>
      <c r="AO352" s="1115"/>
      <c r="AP352" s="1111"/>
      <c r="AQ352" s="1104"/>
      <c r="AR352" s="1116"/>
      <c r="AS352" s="1116"/>
      <c r="AT352" s="1111"/>
      <c r="AU352" s="1111"/>
      <c r="AV352" s="1104"/>
      <c r="AW352" s="1110"/>
      <c r="AX352" s="1110"/>
      <c r="AY352" s="1117"/>
      <c r="AZ352" s="1111"/>
    </row>
    <row r="353" spans="1:52" ht="12.75" customHeight="1">
      <c r="A353" s="1118"/>
      <c r="B353" s="1118"/>
      <c r="C353" s="1119"/>
      <c r="D353" s="1120"/>
      <c r="E353" s="1104"/>
      <c r="F353" s="1110"/>
      <c r="G353" s="1110"/>
      <c r="H353" s="1110"/>
      <c r="I353" s="1111"/>
      <c r="J353" s="1111"/>
      <c r="K353" s="1104"/>
      <c r="L353" s="1110"/>
      <c r="M353" s="1110"/>
      <c r="N353" s="1110"/>
      <c r="O353" s="1111"/>
      <c r="P353" s="1111"/>
      <c r="Q353" s="1104"/>
      <c r="R353" s="1110"/>
      <c r="S353" s="1110"/>
      <c r="T353" s="1111"/>
      <c r="U353" s="1111"/>
      <c r="V353" s="1104"/>
      <c r="W353" s="1112"/>
      <c r="X353" s="1112"/>
      <c r="Y353" s="1112"/>
      <c r="Z353" s="1112"/>
      <c r="AA353" s="1112"/>
      <c r="AB353" s="1104"/>
      <c r="AC353" s="1110"/>
      <c r="AD353" s="1110"/>
      <c r="AE353" s="1114"/>
      <c r="AF353" s="1111"/>
      <c r="AG353" s="1104"/>
      <c r="AH353" s="1110"/>
      <c r="AI353" s="1110"/>
      <c r="AJ353" s="1111"/>
      <c r="AK353" s="1111"/>
      <c r="AL353" s="1104"/>
      <c r="AM353" s="1110"/>
      <c r="AN353" s="1110"/>
      <c r="AO353" s="1115"/>
      <c r="AP353" s="1111"/>
      <c r="AQ353" s="1104"/>
      <c r="AR353" s="1116"/>
      <c r="AS353" s="1116"/>
      <c r="AT353" s="1111"/>
      <c r="AU353" s="1111"/>
      <c r="AV353" s="1104"/>
      <c r="AW353" s="1110"/>
      <c r="AX353" s="1110"/>
      <c r="AY353" s="1117"/>
      <c r="AZ353" s="1111"/>
    </row>
    <row r="354" spans="1:52" ht="12.75" customHeight="1">
      <c r="A354" s="1118"/>
      <c r="B354" s="1118"/>
      <c r="C354" s="1119"/>
      <c r="D354" s="1120"/>
      <c r="E354" s="1104"/>
      <c r="F354" s="1110"/>
      <c r="G354" s="1110"/>
      <c r="H354" s="1110"/>
      <c r="I354" s="1111"/>
      <c r="J354" s="1111"/>
      <c r="K354" s="1104"/>
      <c r="L354" s="1110"/>
      <c r="M354" s="1110"/>
      <c r="N354" s="1110"/>
      <c r="O354" s="1111"/>
      <c r="P354" s="1111"/>
      <c r="Q354" s="1104"/>
      <c r="R354" s="1110"/>
      <c r="S354" s="1110"/>
      <c r="T354" s="1111"/>
      <c r="U354" s="1111"/>
      <c r="V354" s="1104"/>
      <c r="W354" s="1112"/>
      <c r="X354" s="1112"/>
      <c r="Y354" s="1112"/>
      <c r="Z354" s="1112"/>
      <c r="AA354" s="1112"/>
      <c r="AB354" s="1104"/>
      <c r="AC354" s="1110"/>
      <c r="AD354" s="1110"/>
      <c r="AE354" s="1114"/>
      <c r="AF354" s="1111"/>
      <c r="AG354" s="1104"/>
      <c r="AH354" s="1110"/>
      <c r="AI354" s="1110"/>
      <c r="AJ354" s="1111"/>
      <c r="AK354" s="1111"/>
      <c r="AL354" s="1104"/>
      <c r="AM354" s="1110"/>
      <c r="AN354" s="1110"/>
      <c r="AO354" s="1115"/>
      <c r="AP354" s="1111"/>
      <c r="AQ354" s="1104"/>
      <c r="AR354" s="1116"/>
      <c r="AS354" s="1116"/>
      <c r="AT354" s="1111"/>
      <c r="AU354" s="1111"/>
      <c r="AV354" s="1104"/>
      <c r="AW354" s="1110"/>
      <c r="AX354" s="1110"/>
      <c r="AY354" s="1117"/>
      <c r="AZ354" s="1111"/>
    </row>
    <row r="355" spans="1:52" ht="12.75" customHeight="1">
      <c r="A355" s="1118"/>
      <c r="B355" s="1118"/>
      <c r="C355" s="1119"/>
      <c r="D355" s="1120"/>
      <c r="E355" s="1104"/>
      <c r="F355" s="1110"/>
      <c r="G355" s="1110"/>
      <c r="H355" s="1110"/>
      <c r="I355" s="1111"/>
      <c r="J355" s="1111"/>
      <c r="K355" s="1104"/>
      <c r="L355" s="1110"/>
      <c r="M355" s="1110"/>
      <c r="N355" s="1110"/>
      <c r="O355" s="1111"/>
      <c r="P355" s="1111"/>
      <c r="Q355" s="1104"/>
      <c r="R355" s="1110"/>
      <c r="S355" s="1110"/>
      <c r="T355" s="1111"/>
      <c r="U355" s="1111"/>
      <c r="V355" s="1104"/>
      <c r="W355" s="1112"/>
      <c r="X355" s="1112"/>
      <c r="Y355" s="1112"/>
      <c r="Z355" s="1112"/>
      <c r="AA355" s="1112"/>
      <c r="AB355" s="1104"/>
      <c r="AC355" s="1110"/>
      <c r="AD355" s="1110"/>
      <c r="AE355" s="1114"/>
      <c r="AF355" s="1111"/>
      <c r="AG355" s="1104"/>
      <c r="AH355" s="1110"/>
      <c r="AI355" s="1110"/>
      <c r="AJ355" s="1111"/>
      <c r="AK355" s="1111"/>
      <c r="AL355" s="1104"/>
      <c r="AM355" s="1110"/>
      <c r="AN355" s="1110"/>
      <c r="AO355" s="1115"/>
      <c r="AP355" s="1111"/>
      <c r="AQ355" s="1104"/>
      <c r="AR355" s="1116"/>
      <c r="AS355" s="1116"/>
      <c r="AT355" s="1111"/>
      <c r="AU355" s="1111"/>
      <c r="AV355" s="1104"/>
      <c r="AW355" s="1110"/>
      <c r="AX355" s="1110"/>
      <c r="AY355" s="1117"/>
      <c r="AZ355" s="1111"/>
    </row>
    <row r="356" spans="1:52" ht="12.75" customHeight="1">
      <c r="A356" s="1118"/>
      <c r="B356" s="1118"/>
      <c r="C356" s="1119"/>
      <c r="D356" s="1120"/>
      <c r="E356" s="1104"/>
      <c r="F356" s="1110"/>
      <c r="G356" s="1110"/>
      <c r="H356" s="1110"/>
      <c r="I356" s="1111"/>
      <c r="J356" s="1111"/>
      <c r="K356" s="1104"/>
      <c r="L356" s="1110"/>
      <c r="M356" s="1110"/>
      <c r="N356" s="1110"/>
      <c r="O356" s="1111"/>
      <c r="P356" s="1111"/>
      <c r="Q356" s="1104"/>
      <c r="R356" s="1110"/>
      <c r="S356" s="1110"/>
      <c r="T356" s="1111"/>
      <c r="U356" s="1111"/>
      <c r="V356" s="1104"/>
      <c r="W356" s="1112"/>
      <c r="X356" s="1112"/>
      <c r="Y356" s="1112"/>
      <c r="Z356" s="1112"/>
      <c r="AA356" s="1112"/>
      <c r="AB356" s="1104"/>
      <c r="AC356" s="1110"/>
      <c r="AD356" s="1110"/>
      <c r="AE356" s="1114"/>
      <c r="AF356" s="1111"/>
      <c r="AG356" s="1104"/>
      <c r="AH356" s="1110"/>
      <c r="AI356" s="1110"/>
      <c r="AJ356" s="1111"/>
      <c r="AK356" s="1111"/>
      <c r="AL356" s="1104"/>
      <c r="AM356" s="1110"/>
      <c r="AN356" s="1110"/>
      <c r="AO356" s="1115"/>
      <c r="AP356" s="1111"/>
      <c r="AQ356" s="1104"/>
      <c r="AR356" s="1116"/>
      <c r="AS356" s="1116"/>
      <c r="AT356" s="1111"/>
      <c r="AU356" s="1111"/>
      <c r="AV356" s="1104"/>
      <c r="AW356" s="1110"/>
      <c r="AX356" s="1110"/>
      <c r="AY356" s="1117"/>
      <c r="AZ356" s="1111"/>
    </row>
    <row r="357" spans="1:52" ht="12.75" customHeight="1">
      <c r="A357" s="1118"/>
      <c r="B357" s="1118"/>
      <c r="C357" s="1119"/>
      <c r="D357" s="1120"/>
      <c r="E357" s="1104"/>
      <c r="F357" s="1110"/>
      <c r="G357" s="1110"/>
      <c r="H357" s="1110"/>
      <c r="I357" s="1111"/>
      <c r="J357" s="1111"/>
      <c r="K357" s="1104"/>
      <c r="L357" s="1110"/>
      <c r="M357" s="1110"/>
      <c r="N357" s="1110"/>
      <c r="O357" s="1111"/>
      <c r="P357" s="1111"/>
      <c r="Q357" s="1104"/>
      <c r="R357" s="1110"/>
      <c r="S357" s="1110"/>
      <c r="T357" s="1111"/>
      <c r="U357" s="1111"/>
      <c r="V357" s="1104"/>
      <c r="W357" s="1112"/>
      <c r="X357" s="1112"/>
      <c r="Y357" s="1112"/>
      <c r="Z357" s="1112"/>
      <c r="AA357" s="1112"/>
      <c r="AB357" s="1104"/>
      <c r="AC357" s="1110"/>
      <c r="AD357" s="1110"/>
      <c r="AE357" s="1114"/>
      <c r="AF357" s="1111"/>
      <c r="AG357" s="1104"/>
      <c r="AH357" s="1110"/>
      <c r="AI357" s="1110"/>
      <c r="AJ357" s="1111"/>
      <c r="AK357" s="1111"/>
      <c r="AL357" s="1104"/>
      <c r="AM357" s="1110"/>
      <c r="AN357" s="1110"/>
      <c r="AO357" s="1115"/>
      <c r="AP357" s="1111"/>
      <c r="AQ357" s="1104"/>
      <c r="AR357" s="1116"/>
      <c r="AS357" s="1116"/>
      <c r="AT357" s="1111"/>
      <c r="AU357" s="1111"/>
      <c r="AV357" s="1104"/>
      <c r="AW357" s="1110"/>
      <c r="AX357" s="1110"/>
      <c r="AY357" s="1117"/>
      <c r="AZ357" s="1111"/>
    </row>
    <row r="358" spans="1:52" ht="12.75" customHeight="1">
      <c r="A358" s="1118"/>
      <c r="B358" s="1118"/>
      <c r="C358" s="1119"/>
      <c r="D358" s="1120"/>
      <c r="E358" s="1104"/>
      <c r="F358" s="1110"/>
      <c r="G358" s="1110"/>
      <c r="H358" s="1110"/>
      <c r="I358" s="1111"/>
      <c r="J358" s="1111"/>
      <c r="K358" s="1104"/>
      <c r="L358" s="1110"/>
      <c r="M358" s="1110"/>
      <c r="N358" s="1110"/>
      <c r="O358" s="1111"/>
      <c r="P358" s="1111"/>
      <c r="Q358" s="1104"/>
      <c r="R358" s="1110"/>
      <c r="S358" s="1110"/>
      <c r="T358" s="1111"/>
      <c r="U358" s="1111"/>
      <c r="V358" s="1104"/>
      <c r="W358" s="1112"/>
      <c r="X358" s="1112"/>
      <c r="Y358" s="1112"/>
      <c r="Z358" s="1112"/>
      <c r="AA358" s="1112"/>
      <c r="AB358" s="1104"/>
      <c r="AC358" s="1110"/>
      <c r="AD358" s="1110"/>
      <c r="AE358" s="1114"/>
      <c r="AF358" s="1111"/>
      <c r="AG358" s="1104"/>
      <c r="AH358" s="1110"/>
      <c r="AI358" s="1110"/>
      <c r="AJ358" s="1111"/>
      <c r="AK358" s="1111"/>
      <c r="AL358" s="1104"/>
      <c r="AM358" s="1110"/>
      <c r="AN358" s="1110"/>
      <c r="AO358" s="1115"/>
      <c r="AP358" s="1111"/>
      <c r="AQ358" s="1104"/>
      <c r="AR358" s="1116"/>
      <c r="AS358" s="1116"/>
      <c r="AT358" s="1111"/>
      <c r="AU358" s="1111"/>
      <c r="AV358" s="1104"/>
      <c r="AW358" s="1110"/>
      <c r="AX358" s="1110"/>
      <c r="AY358" s="1117"/>
      <c r="AZ358" s="1111"/>
    </row>
    <row r="359" spans="1:52" ht="12.75" customHeight="1">
      <c r="A359" s="1118"/>
      <c r="B359" s="1118"/>
      <c r="C359" s="1119"/>
      <c r="D359" s="1120"/>
      <c r="E359" s="1104"/>
      <c r="F359" s="1110"/>
      <c r="G359" s="1110"/>
      <c r="H359" s="1110"/>
      <c r="I359" s="1111"/>
      <c r="J359" s="1111"/>
      <c r="K359" s="1104"/>
      <c r="L359" s="1110"/>
      <c r="M359" s="1110"/>
      <c r="N359" s="1110"/>
      <c r="O359" s="1111"/>
      <c r="P359" s="1111"/>
      <c r="Q359" s="1104"/>
      <c r="R359" s="1110"/>
      <c r="S359" s="1110"/>
      <c r="T359" s="1111"/>
      <c r="U359" s="1111"/>
      <c r="V359" s="1104"/>
      <c r="W359" s="1112"/>
      <c r="X359" s="1112"/>
      <c r="Y359" s="1112"/>
      <c r="Z359" s="1112"/>
      <c r="AA359" s="1112"/>
      <c r="AB359" s="1104"/>
      <c r="AC359" s="1110"/>
      <c r="AD359" s="1110"/>
      <c r="AE359" s="1114"/>
      <c r="AF359" s="1111"/>
      <c r="AG359" s="1104"/>
      <c r="AH359" s="1110"/>
      <c r="AI359" s="1110"/>
      <c r="AJ359" s="1111"/>
      <c r="AK359" s="1111"/>
      <c r="AL359" s="1104"/>
      <c r="AM359" s="1110"/>
      <c r="AN359" s="1110"/>
      <c r="AO359" s="1115"/>
      <c r="AP359" s="1111"/>
      <c r="AQ359" s="1104"/>
      <c r="AR359" s="1116"/>
      <c r="AS359" s="1116"/>
      <c r="AT359" s="1111"/>
      <c r="AU359" s="1111"/>
      <c r="AV359" s="1104"/>
      <c r="AW359" s="1110"/>
      <c r="AX359" s="1110"/>
      <c r="AY359" s="1117"/>
      <c r="AZ359" s="1111"/>
    </row>
    <row r="360" spans="1:52" ht="12.75" customHeight="1">
      <c r="A360" s="1118"/>
      <c r="B360" s="1118"/>
      <c r="C360" s="1119"/>
      <c r="D360" s="1120"/>
      <c r="E360" s="1104"/>
      <c r="F360" s="1110"/>
      <c r="G360" s="1110"/>
      <c r="H360" s="1110"/>
      <c r="I360" s="1111"/>
      <c r="J360" s="1111"/>
      <c r="K360" s="1104"/>
      <c r="L360" s="1110"/>
      <c r="M360" s="1110"/>
      <c r="N360" s="1110"/>
      <c r="O360" s="1111"/>
      <c r="P360" s="1111"/>
      <c r="Q360" s="1104"/>
      <c r="R360" s="1110"/>
      <c r="S360" s="1110"/>
      <c r="T360" s="1111"/>
      <c r="U360" s="1111"/>
      <c r="V360" s="1104"/>
      <c r="W360" s="1112"/>
      <c r="X360" s="1112"/>
      <c r="Y360" s="1112"/>
      <c r="Z360" s="1112"/>
      <c r="AA360" s="1112"/>
      <c r="AB360" s="1104"/>
      <c r="AC360" s="1110"/>
      <c r="AD360" s="1110"/>
      <c r="AE360" s="1114"/>
      <c r="AF360" s="1111"/>
      <c r="AG360" s="1104"/>
      <c r="AH360" s="1110"/>
      <c r="AI360" s="1110"/>
      <c r="AJ360" s="1111"/>
      <c r="AK360" s="1111"/>
      <c r="AL360" s="1104"/>
      <c r="AM360" s="1110"/>
      <c r="AN360" s="1110"/>
      <c r="AO360" s="1115"/>
      <c r="AP360" s="1111"/>
      <c r="AQ360" s="1104"/>
      <c r="AR360" s="1116"/>
      <c r="AS360" s="1116"/>
      <c r="AT360" s="1111"/>
      <c r="AU360" s="1111"/>
      <c r="AV360" s="1104"/>
      <c r="AW360" s="1110"/>
      <c r="AX360" s="1110"/>
      <c r="AY360" s="1117"/>
      <c r="AZ360" s="1111"/>
    </row>
    <row r="361" spans="1:52" ht="12.75" customHeight="1">
      <c r="A361" s="1118"/>
      <c r="B361" s="1118"/>
      <c r="C361" s="1119"/>
      <c r="D361" s="1120"/>
      <c r="E361" s="1104"/>
      <c r="F361" s="1110"/>
      <c r="G361" s="1110"/>
      <c r="H361" s="1110"/>
      <c r="I361" s="1111"/>
      <c r="J361" s="1111"/>
      <c r="K361" s="1104"/>
      <c r="L361" s="1110"/>
      <c r="M361" s="1110"/>
      <c r="N361" s="1110"/>
      <c r="O361" s="1111"/>
      <c r="P361" s="1111"/>
      <c r="Q361" s="1104"/>
      <c r="R361" s="1110"/>
      <c r="S361" s="1110"/>
      <c r="T361" s="1111"/>
      <c r="U361" s="1111"/>
      <c r="V361" s="1104"/>
      <c r="W361" s="1112"/>
      <c r="X361" s="1112"/>
      <c r="Y361" s="1112"/>
      <c r="Z361" s="1112"/>
      <c r="AA361" s="1112"/>
      <c r="AB361" s="1104"/>
      <c r="AC361" s="1110"/>
      <c r="AD361" s="1110"/>
      <c r="AE361" s="1114"/>
      <c r="AF361" s="1111"/>
      <c r="AG361" s="1104"/>
      <c r="AH361" s="1110"/>
      <c r="AI361" s="1110"/>
      <c r="AJ361" s="1111"/>
      <c r="AK361" s="1111"/>
      <c r="AL361" s="1104"/>
      <c r="AM361" s="1110"/>
      <c r="AN361" s="1110"/>
      <c r="AO361" s="1115"/>
      <c r="AP361" s="1111"/>
      <c r="AQ361" s="1104"/>
      <c r="AR361" s="1116"/>
      <c r="AS361" s="1116"/>
      <c r="AT361" s="1111"/>
      <c r="AU361" s="1111"/>
      <c r="AV361" s="1104"/>
      <c r="AW361" s="1110"/>
      <c r="AX361" s="1110"/>
      <c r="AY361" s="1117"/>
      <c r="AZ361" s="1111"/>
    </row>
    <row r="362" spans="1:52" ht="12.75" customHeight="1">
      <c r="A362" s="1118"/>
      <c r="B362" s="1118"/>
      <c r="C362" s="1119"/>
      <c r="D362" s="1120"/>
      <c r="E362" s="1104"/>
      <c r="F362" s="1110"/>
      <c r="G362" s="1110"/>
      <c r="H362" s="1110"/>
      <c r="I362" s="1111"/>
      <c r="J362" s="1111"/>
      <c r="K362" s="1104"/>
      <c r="L362" s="1110"/>
      <c r="M362" s="1110"/>
      <c r="N362" s="1110"/>
      <c r="O362" s="1111"/>
      <c r="P362" s="1111"/>
      <c r="Q362" s="1104"/>
      <c r="R362" s="1110"/>
      <c r="S362" s="1110"/>
      <c r="T362" s="1111"/>
      <c r="U362" s="1111"/>
      <c r="V362" s="1104"/>
      <c r="W362" s="1112"/>
      <c r="X362" s="1112"/>
      <c r="Y362" s="1112"/>
      <c r="Z362" s="1112"/>
      <c r="AA362" s="1112"/>
      <c r="AB362" s="1104"/>
      <c r="AC362" s="1110"/>
      <c r="AD362" s="1110"/>
      <c r="AE362" s="1114"/>
      <c r="AF362" s="1111"/>
      <c r="AG362" s="1104"/>
      <c r="AH362" s="1110"/>
      <c r="AI362" s="1110"/>
      <c r="AJ362" s="1111"/>
      <c r="AK362" s="1111"/>
      <c r="AL362" s="1104"/>
      <c r="AM362" s="1110"/>
      <c r="AN362" s="1110"/>
      <c r="AO362" s="1115"/>
      <c r="AP362" s="1111"/>
      <c r="AQ362" s="1104"/>
      <c r="AR362" s="1116"/>
      <c r="AS362" s="1116"/>
      <c r="AT362" s="1111"/>
      <c r="AU362" s="1111"/>
      <c r="AV362" s="1104"/>
      <c r="AW362" s="1110"/>
      <c r="AX362" s="1110"/>
      <c r="AY362" s="1117"/>
      <c r="AZ362" s="1111"/>
    </row>
    <row r="363" spans="1:52" ht="12.75" customHeight="1">
      <c r="A363" s="1118"/>
      <c r="B363" s="1118"/>
      <c r="C363" s="1119"/>
      <c r="D363" s="1120"/>
      <c r="E363" s="1104"/>
      <c r="F363" s="1110"/>
      <c r="G363" s="1110"/>
      <c r="H363" s="1110"/>
      <c r="I363" s="1111"/>
      <c r="J363" s="1111"/>
      <c r="K363" s="1104"/>
      <c r="L363" s="1110"/>
      <c r="M363" s="1110"/>
      <c r="N363" s="1110"/>
      <c r="O363" s="1111"/>
      <c r="P363" s="1111"/>
      <c r="Q363" s="1104"/>
      <c r="R363" s="1110"/>
      <c r="S363" s="1110"/>
      <c r="T363" s="1111"/>
      <c r="U363" s="1111"/>
      <c r="V363" s="1104"/>
      <c r="W363" s="1112"/>
      <c r="X363" s="1112"/>
      <c r="Y363" s="1112"/>
      <c r="Z363" s="1112"/>
      <c r="AA363" s="1112"/>
      <c r="AB363" s="1104"/>
      <c r="AC363" s="1110"/>
      <c r="AD363" s="1110"/>
      <c r="AE363" s="1114"/>
      <c r="AF363" s="1111"/>
      <c r="AG363" s="1104"/>
      <c r="AH363" s="1110"/>
      <c r="AI363" s="1110"/>
      <c r="AJ363" s="1111"/>
      <c r="AK363" s="1111"/>
      <c r="AL363" s="1104"/>
      <c r="AM363" s="1110"/>
      <c r="AN363" s="1110"/>
      <c r="AO363" s="1115"/>
      <c r="AP363" s="1111"/>
      <c r="AQ363" s="1104"/>
      <c r="AR363" s="1116"/>
      <c r="AS363" s="1116"/>
      <c r="AT363" s="1111"/>
      <c r="AU363" s="1111"/>
      <c r="AV363" s="1104"/>
      <c r="AW363" s="1110"/>
      <c r="AX363" s="1110"/>
      <c r="AY363" s="1117"/>
      <c r="AZ363" s="1111"/>
    </row>
    <row r="364" spans="1:52" ht="12.75" customHeight="1">
      <c r="A364" s="1118"/>
      <c r="B364" s="1118"/>
      <c r="C364" s="1119"/>
      <c r="D364" s="1120"/>
      <c r="E364" s="1104"/>
      <c r="F364" s="1110"/>
      <c r="G364" s="1110"/>
      <c r="H364" s="1110"/>
      <c r="I364" s="1111"/>
      <c r="J364" s="1111"/>
      <c r="K364" s="1104"/>
      <c r="L364" s="1110"/>
      <c r="M364" s="1110"/>
      <c r="N364" s="1110"/>
      <c r="O364" s="1111"/>
      <c r="P364" s="1111"/>
      <c r="Q364" s="1104"/>
      <c r="R364" s="1110"/>
      <c r="S364" s="1110"/>
      <c r="T364" s="1111"/>
      <c r="U364" s="1111"/>
      <c r="V364" s="1104"/>
      <c r="W364" s="1112"/>
      <c r="X364" s="1112"/>
      <c r="Y364" s="1112"/>
      <c r="Z364" s="1112"/>
      <c r="AA364" s="1112"/>
      <c r="AB364" s="1104"/>
      <c r="AC364" s="1110"/>
      <c r="AD364" s="1110"/>
      <c r="AE364" s="1114"/>
      <c r="AF364" s="1111"/>
      <c r="AG364" s="1104"/>
      <c r="AH364" s="1110"/>
      <c r="AI364" s="1110"/>
      <c r="AJ364" s="1111"/>
      <c r="AK364" s="1111"/>
      <c r="AL364" s="1104"/>
      <c r="AM364" s="1110"/>
      <c r="AN364" s="1110"/>
      <c r="AO364" s="1115"/>
      <c r="AP364" s="1111"/>
      <c r="AQ364" s="1104"/>
      <c r="AR364" s="1116"/>
      <c r="AS364" s="1116"/>
      <c r="AT364" s="1111"/>
      <c r="AU364" s="1111"/>
      <c r="AV364" s="1104"/>
      <c r="AW364" s="1110"/>
      <c r="AX364" s="1110"/>
      <c r="AY364" s="1117"/>
      <c r="AZ364" s="1111"/>
    </row>
    <row r="365" spans="1:52" ht="12.75" customHeight="1">
      <c r="A365" s="1118"/>
      <c r="B365" s="1118"/>
      <c r="C365" s="1119"/>
      <c r="D365" s="1120"/>
      <c r="E365" s="1104"/>
      <c r="F365" s="1110"/>
      <c r="G365" s="1110"/>
      <c r="H365" s="1110"/>
      <c r="I365" s="1111"/>
      <c r="J365" s="1111"/>
      <c r="K365" s="1104"/>
      <c r="L365" s="1110"/>
      <c r="M365" s="1110"/>
      <c r="N365" s="1110"/>
      <c r="O365" s="1111"/>
      <c r="P365" s="1111"/>
      <c r="Q365" s="1104"/>
      <c r="R365" s="1110"/>
      <c r="S365" s="1110"/>
      <c r="T365" s="1111"/>
      <c r="U365" s="1111"/>
      <c r="V365" s="1104"/>
      <c r="W365" s="1112"/>
      <c r="X365" s="1112"/>
      <c r="Y365" s="1112"/>
      <c r="Z365" s="1112"/>
      <c r="AA365" s="1112"/>
      <c r="AB365" s="1104"/>
      <c r="AC365" s="1110"/>
      <c r="AD365" s="1110"/>
      <c r="AE365" s="1114"/>
      <c r="AF365" s="1111"/>
      <c r="AG365" s="1104"/>
      <c r="AH365" s="1110"/>
      <c r="AI365" s="1110"/>
      <c r="AJ365" s="1111"/>
      <c r="AK365" s="1111"/>
      <c r="AL365" s="1104"/>
      <c r="AM365" s="1110"/>
      <c r="AN365" s="1110"/>
      <c r="AO365" s="1115"/>
      <c r="AP365" s="1111"/>
      <c r="AQ365" s="1104"/>
      <c r="AR365" s="1116"/>
      <c r="AS365" s="1116"/>
      <c r="AT365" s="1111"/>
      <c r="AU365" s="1111"/>
      <c r="AV365" s="1104"/>
      <c r="AW365" s="1110"/>
      <c r="AX365" s="1110"/>
      <c r="AY365" s="1117"/>
      <c r="AZ365" s="1111"/>
    </row>
    <row r="366" spans="1:52" ht="12.75" customHeight="1">
      <c r="A366" s="1118"/>
      <c r="B366" s="1118"/>
      <c r="C366" s="1119"/>
      <c r="D366" s="1120"/>
      <c r="E366" s="1104"/>
      <c r="F366" s="1110"/>
      <c r="G366" s="1110"/>
      <c r="H366" s="1110"/>
      <c r="I366" s="1111"/>
      <c r="J366" s="1111"/>
      <c r="K366" s="1104"/>
      <c r="L366" s="1110"/>
      <c r="M366" s="1110"/>
      <c r="N366" s="1110"/>
      <c r="O366" s="1111"/>
      <c r="P366" s="1111"/>
      <c r="Q366" s="1104"/>
      <c r="R366" s="1110"/>
      <c r="S366" s="1110"/>
      <c r="T366" s="1111"/>
      <c r="U366" s="1111"/>
      <c r="V366" s="1104"/>
      <c r="W366" s="1112"/>
      <c r="X366" s="1112"/>
      <c r="Y366" s="1112"/>
      <c r="Z366" s="1112"/>
      <c r="AA366" s="1112"/>
      <c r="AB366" s="1104"/>
      <c r="AC366" s="1110"/>
      <c r="AD366" s="1110"/>
      <c r="AE366" s="1114"/>
      <c r="AF366" s="1111"/>
      <c r="AG366" s="1104"/>
      <c r="AH366" s="1110"/>
      <c r="AI366" s="1110"/>
      <c r="AJ366" s="1111"/>
      <c r="AK366" s="1111"/>
      <c r="AL366" s="1104"/>
      <c r="AM366" s="1110"/>
      <c r="AN366" s="1110"/>
      <c r="AO366" s="1115"/>
      <c r="AP366" s="1111"/>
      <c r="AQ366" s="1104"/>
      <c r="AR366" s="1116"/>
      <c r="AS366" s="1116"/>
      <c r="AT366" s="1111"/>
      <c r="AU366" s="1111"/>
      <c r="AV366" s="1104"/>
      <c r="AW366" s="1110"/>
      <c r="AX366" s="1110"/>
      <c r="AY366" s="1117"/>
      <c r="AZ366" s="1111"/>
    </row>
    <row r="367" spans="1:52" ht="12.75" customHeight="1">
      <c r="A367" s="1118"/>
      <c r="B367" s="1118"/>
      <c r="C367" s="1119"/>
      <c r="D367" s="1120"/>
      <c r="E367" s="1104"/>
      <c r="F367" s="1110"/>
      <c r="G367" s="1110"/>
      <c r="H367" s="1110"/>
      <c r="I367" s="1111"/>
      <c r="J367" s="1111"/>
      <c r="K367" s="1104"/>
      <c r="L367" s="1110"/>
      <c r="M367" s="1110"/>
      <c r="N367" s="1110"/>
      <c r="O367" s="1111"/>
      <c r="P367" s="1111"/>
      <c r="Q367" s="1104"/>
      <c r="R367" s="1110"/>
      <c r="S367" s="1110"/>
      <c r="T367" s="1111"/>
      <c r="U367" s="1111"/>
      <c r="V367" s="1104"/>
      <c r="W367" s="1112"/>
      <c r="X367" s="1112"/>
      <c r="Y367" s="1112"/>
      <c r="Z367" s="1112"/>
      <c r="AA367" s="1112"/>
      <c r="AB367" s="1104"/>
      <c r="AC367" s="1110"/>
      <c r="AD367" s="1110"/>
      <c r="AE367" s="1114"/>
      <c r="AF367" s="1111"/>
      <c r="AG367" s="1104"/>
      <c r="AH367" s="1110"/>
      <c r="AI367" s="1110"/>
      <c r="AJ367" s="1111"/>
      <c r="AK367" s="1111"/>
      <c r="AL367" s="1104"/>
      <c r="AM367" s="1110"/>
      <c r="AN367" s="1110"/>
      <c r="AO367" s="1115"/>
      <c r="AP367" s="1111"/>
      <c r="AQ367" s="1104"/>
      <c r="AR367" s="1116"/>
      <c r="AS367" s="1116"/>
      <c r="AT367" s="1111"/>
      <c r="AU367" s="1111"/>
      <c r="AV367" s="1104"/>
      <c r="AW367" s="1110"/>
      <c r="AX367" s="1110"/>
      <c r="AY367" s="1117"/>
      <c r="AZ367" s="1111"/>
    </row>
    <row r="368" spans="1:52" ht="12.75" customHeight="1">
      <c r="A368" s="1118"/>
      <c r="B368" s="1118"/>
      <c r="C368" s="1119"/>
      <c r="D368" s="1120"/>
      <c r="E368" s="1104"/>
      <c r="F368" s="1110"/>
      <c r="G368" s="1110"/>
      <c r="H368" s="1110"/>
      <c r="I368" s="1111"/>
      <c r="J368" s="1111"/>
      <c r="K368" s="1104"/>
      <c r="L368" s="1110"/>
      <c r="M368" s="1110"/>
      <c r="N368" s="1110"/>
      <c r="O368" s="1111"/>
      <c r="P368" s="1111"/>
      <c r="Q368" s="1104"/>
      <c r="R368" s="1110"/>
      <c r="S368" s="1110"/>
      <c r="T368" s="1111"/>
      <c r="U368" s="1111"/>
      <c r="V368" s="1104"/>
      <c r="W368" s="1112"/>
      <c r="X368" s="1112"/>
      <c r="Y368" s="1112"/>
      <c r="Z368" s="1112"/>
      <c r="AA368" s="1112"/>
      <c r="AB368" s="1104"/>
      <c r="AC368" s="1110"/>
      <c r="AD368" s="1110"/>
      <c r="AE368" s="1114"/>
      <c r="AF368" s="1111"/>
      <c r="AG368" s="1104"/>
      <c r="AH368" s="1110"/>
      <c r="AI368" s="1110"/>
      <c r="AJ368" s="1111"/>
      <c r="AK368" s="1111"/>
      <c r="AL368" s="1104"/>
      <c r="AM368" s="1110"/>
      <c r="AN368" s="1110"/>
      <c r="AO368" s="1115"/>
      <c r="AP368" s="1111"/>
      <c r="AQ368" s="1104"/>
      <c r="AR368" s="1116"/>
      <c r="AS368" s="1116"/>
      <c r="AT368" s="1111"/>
      <c r="AU368" s="1111"/>
      <c r="AV368" s="1104"/>
      <c r="AW368" s="1110"/>
      <c r="AX368" s="1110"/>
      <c r="AY368" s="1117"/>
      <c r="AZ368" s="1111"/>
    </row>
    <row r="369" spans="1:52" ht="12.75" customHeight="1">
      <c r="A369" s="1118"/>
      <c r="B369" s="1118"/>
      <c r="C369" s="1119"/>
      <c r="D369" s="1120"/>
      <c r="E369" s="1104"/>
      <c r="F369" s="1110"/>
      <c r="G369" s="1110"/>
      <c r="H369" s="1110"/>
      <c r="I369" s="1111"/>
      <c r="J369" s="1111"/>
      <c r="K369" s="1104"/>
      <c r="L369" s="1110"/>
      <c r="M369" s="1110"/>
      <c r="N369" s="1110"/>
      <c r="O369" s="1111"/>
      <c r="P369" s="1111"/>
      <c r="Q369" s="1104"/>
      <c r="R369" s="1110"/>
      <c r="S369" s="1110"/>
      <c r="T369" s="1111"/>
      <c r="U369" s="1111"/>
      <c r="V369" s="1104"/>
      <c r="W369" s="1112"/>
      <c r="X369" s="1112"/>
      <c r="Y369" s="1112"/>
      <c r="Z369" s="1112"/>
      <c r="AA369" s="1112"/>
      <c r="AB369" s="1104"/>
      <c r="AC369" s="1110"/>
      <c r="AD369" s="1110"/>
      <c r="AE369" s="1114"/>
      <c r="AF369" s="1111"/>
      <c r="AG369" s="1104"/>
      <c r="AH369" s="1110"/>
      <c r="AI369" s="1110"/>
      <c r="AJ369" s="1111"/>
      <c r="AK369" s="1111"/>
      <c r="AL369" s="1104"/>
      <c r="AM369" s="1110"/>
      <c r="AN369" s="1110"/>
      <c r="AO369" s="1115"/>
      <c r="AP369" s="1111"/>
      <c r="AQ369" s="1104"/>
      <c r="AR369" s="1116"/>
      <c r="AS369" s="1116"/>
      <c r="AT369" s="1111"/>
      <c r="AU369" s="1111"/>
      <c r="AV369" s="1104"/>
      <c r="AW369" s="1110"/>
      <c r="AX369" s="1110"/>
      <c r="AY369" s="1117"/>
      <c r="AZ369" s="1111"/>
    </row>
    <row r="370" spans="1:52" ht="12.75" customHeight="1">
      <c r="A370" s="1118"/>
      <c r="B370" s="1118"/>
      <c r="C370" s="1119"/>
      <c r="D370" s="1120"/>
      <c r="E370" s="1104"/>
      <c r="F370" s="1110"/>
      <c r="G370" s="1110"/>
      <c r="H370" s="1110"/>
      <c r="I370" s="1111"/>
      <c r="J370" s="1111"/>
      <c r="K370" s="1104"/>
      <c r="L370" s="1110"/>
      <c r="M370" s="1110"/>
      <c r="N370" s="1110"/>
      <c r="O370" s="1111"/>
      <c r="P370" s="1111"/>
      <c r="Q370" s="1104"/>
      <c r="R370" s="1110"/>
      <c r="S370" s="1110"/>
      <c r="T370" s="1111"/>
      <c r="U370" s="1111"/>
      <c r="V370" s="1104"/>
      <c r="W370" s="1112"/>
      <c r="X370" s="1112"/>
      <c r="Y370" s="1112"/>
      <c r="Z370" s="1112"/>
      <c r="AA370" s="1112"/>
      <c r="AB370" s="1104"/>
      <c r="AC370" s="1110"/>
      <c r="AD370" s="1110"/>
      <c r="AE370" s="1114"/>
      <c r="AF370" s="1111"/>
      <c r="AG370" s="1104"/>
      <c r="AH370" s="1110"/>
      <c r="AI370" s="1110"/>
      <c r="AJ370" s="1111"/>
      <c r="AK370" s="1111"/>
      <c r="AL370" s="1104"/>
      <c r="AM370" s="1110"/>
      <c r="AN370" s="1110"/>
      <c r="AO370" s="1115"/>
      <c r="AP370" s="1111"/>
      <c r="AQ370" s="1104"/>
      <c r="AR370" s="1116"/>
      <c r="AS370" s="1116"/>
      <c r="AT370" s="1111"/>
      <c r="AU370" s="1111"/>
      <c r="AV370" s="1104"/>
      <c r="AW370" s="1110"/>
      <c r="AX370" s="1110"/>
      <c r="AY370" s="1117"/>
      <c r="AZ370" s="1111"/>
    </row>
    <row r="371" spans="1:52" ht="12.75" customHeight="1">
      <c r="A371" s="1118"/>
      <c r="B371" s="1118"/>
      <c r="C371" s="1119"/>
      <c r="D371" s="1120"/>
      <c r="E371" s="1104"/>
      <c r="F371" s="1110"/>
      <c r="G371" s="1110"/>
      <c r="H371" s="1110"/>
      <c r="I371" s="1111"/>
      <c r="J371" s="1111"/>
      <c r="K371" s="1104"/>
      <c r="L371" s="1110"/>
      <c r="M371" s="1110"/>
      <c r="N371" s="1110"/>
      <c r="O371" s="1111"/>
      <c r="P371" s="1111"/>
      <c r="Q371" s="1104"/>
      <c r="R371" s="1110"/>
      <c r="S371" s="1110"/>
      <c r="T371" s="1111"/>
      <c r="U371" s="1111"/>
      <c r="V371" s="1104"/>
      <c r="W371" s="1112"/>
      <c r="X371" s="1112"/>
      <c r="Y371" s="1112"/>
      <c r="Z371" s="1112"/>
      <c r="AA371" s="1112"/>
      <c r="AB371" s="1104"/>
      <c r="AC371" s="1110"/>
      <c r="AD371" s="1110"/>
      <c r="AE371" s="1114"/>
      <c r="AF371" s="1111"/>
      <c r="AG371" s="1104"/>
      <c r="AH371" s="1110"/>
      <c r="AI371" s="1110"/>
      <c r="AJ371" s="1111"/>
      <c r="AK371" s="1111"/>
      <c r="AL371" s="1104"/>
      <c r="AM371" s="1110"/>
      <c r="AN371" s="1110"/>
      <c r="AO371" s="1115"/>
      <c r="AP371" s="1111"/>
      <c r="AQ371" s="1104"/>
      <c r="AR371" s="1116"/>
      <c r="AS371" s="1116"/>
      <c r="AT371" s="1111"/>
      <c r="AU371" s="1111"/>
      <c r="AV371" s="1104"/>
      <c r="AW371" s="1110"/>
      <c r="AX371" s="1110"/>
      <c r="AY371" s="1117"/>
      <c r="AZ371" s="1111"/>
    </row>
    <row r="372" spans="1:52" ht="12.75" customHeight="1">
      <c r="A372" s="1118"/>
      <c r="B372" s="1118"/>
      <c r="C372" s="1119"/>
      <c r="D372" s="1120"/>
      <c r="E372" s="1104"/>
      <c r="F372" s="1110"/>
      <c r="G372" s="1110"/>
      <c r="H372" s="1110"/>
      <c r="I372" s="1111"/>
      <c r="J372" s="1111"/>
      <c r="K372" s="1104"/>
      <c r="L372" s="1110"/>
      <c r="M372" s="1110"/>
      <c r="N372" s="1110"/>
      <c r="O372" s="1111"/>
      <c r="P372" s="1111"/>
      <c r="Q372" s="1104"/>
      <c r="R372" s="1110"/>
      <c r="S372" s="1110"/>
      <c r="T372" s="1111"/>
      <c r="U372" s="1111"/>
      <c r="V372" s="1104"/>
      <c r="W372" s="1112"/>
      <c r="X372" s="1112"/>
      <c r="Y372" s="1112"/>
      <c r="Z372" s="1112"/>
      <c r="AA372" s="1112"/>
      <c r="AB372" s="1104"/>
      <c r="AC372" s="1110"/>
      <c r="AD372" s="1110"/>
      <c r="AE372" s="1114"/>
      <c r="AF372" s="1111"/>
      <c r="AG372" s="1104"/>
      <c r="AH372" s="1110"/>
      <c r="AI372" s="1110"/>
      <c r="AJ372" s="1111"/>
      <c r="AK372" s="1111"/>
      <c r="AL372" s="1104"/>
      <c r="AM372" s="1110"/>
      <c r="AN372" s="1110"/>
      <c r="AO372" s="1115"/>
      <c r="AP372" s="1111"/>
      <c r="AQ372" s="1104"/>
      <c r="AR372" s="1116"/>
      <c r="AS372" s="1116"/>
      <c r="AT372" s="1111"/>
      <c r="AU372" s="1111"/>
      <c r="AV372" s="1104"/>
      <c r="AW372" s="1110"/>
      <c r="AX372" s="1110"/>
      <c r="AY372" s="1117"/>
      <c r="AZ372" s="1111"/>
    </row>
    <row r="373" spans="1:52" ht="12.75" customHeight="1">
      <c r="A373" s="1118"/>
      <c r="B373" s="1118"/>
      <c r="C373" s="1119"/>
      <c r="D373" s="1120"/>
      <c r="E373" s="1104"/>
      <c r="F373" s="1110"/>
      <c r="G373" s="1110"/>
      <c r="H373" s="1110"/>
      <c r="I373" s="1111"/>
      <c r="J373" s="1111"/>
      <c r="K373" s="1104"/>
      <c r="L373" s="1110"/>
      <c r="M373" s="1110"/>
      <c r="N373" s="1110"/>
      <c r="O373" s="1111"/>
      <c r="P373" s="1111"/>
      <c r="Q373" s="1104"/>
      <c r="R373" s="1110"/>
      <c r="S373" s="1110"/>
      <c r="T373" s="1111"/>
      <c r="U373" s="1111"/>
      <c r="V373" s="1104"/>
      <c r="W373" s="1112"/>
      <c r="X373" s="1112"/>
      <c r="Y373" s="1112"/>
      <c r="Z373" s="1112"/>
      <c r="AA373" s="1112"/>
      <c r="AB373" s="1104"/>
      <c r="AC373" s="1110"/>
      <c r="AD373" s="1110"/>
      <c r="AE373" s="1114"/>
      <c r="AF373" s="1111"/>
      <c r="AG373" s="1104"/>
      <c r="AH373" s="1110"/>
      <c r="AI373" s="1110"/>
      <c r="AJ373" s="1111"/>
      <c r="AK373" s="1111"/>
      <c r="AL373" s="1104"/>
      <c r="AM373" s="1110"/>
      <c r="AN373" s="1110"/>
      <c r="AO373" s="1115"/>
      <c r="AP373" s="1111"/>
      <c r="AQ373" s="1104"/>
      <c r="AR373" s="1116"/>
      <c r="AS373" s="1116"/>
      <c r="AT373" s="1111"/>
      <c r="AU373" s="1111"/>
      <c r="AV373" s="1104"/>
      <c r="AW373" s="1110"/>
      <c r="AX373" s="1110"/>
      <c r="AY373" s="1117"/>
      <c r="AZ373" s="1111"/>
    </row>
    <row r="374" spans="1:52" ht="12.75" customHeight="1">
      <c r="A374" s="1118"/>
      <c r="B374" s="1118"/>
      <c r="C374" s="1119"/>
      <c r="D374" s="1120"/>
      <c r="E374" s="1104"/>
      <c r="F374" s="1110"/>
      <c r="G374" s="1110"/>
      <c r="H374" s="1110"/>
      <c r="I374" s="1111"/>
      <c r="J374" s="1111"/>
      <c r="K374" s="1104"/>
      <c r="L374" s="1110"/>
      <c r="M374" s="1110"/>
      <c r="N374" s="1110"/>
      <c r="O374" s="1111"/>
      <c r="P374" s="1111"/>
      <c r="Q374" s="1104"/>
      <c r="R374" s="1110"/>
      <c r="S374" s="1110"/>
      <c r="T374" s="1111"/>
      <c r="U374" s="1111"/>
      <c r="V374" s="1104"/>
      <c r="W374" s="1112"/>
      <c r="X374" s="1112"/>
      <c r="Y374" s="1112"/>
      <c r="Z374" s="1112"/>
      <c r="AA374" s="1112"/>
      <c r="AB374" s="1104"/>
      <c r="AC374" s="1110"/>
      <c r="AD374" s="1110"/>
      <c r="AE374" s="1114"/>
      <c r="AF374" s="1111"/>
      <c r="AG374" s="1104"/>
      <c r="AH374" s="1110"/>
      <c r="AI374" s="1110"/>
      <c r="AJ374" s="1111"/>
      <c r="AK374" s="1111"/>
      <c r="AL374" s="1104"/>
      <c r="AM374" s="1110"/>
      <c r="AN374" s="1110"/>
      <c r="AO374" s="1115"/>
      <c r="AP374" s="1111"/>
      <c r="AQ374" s="1104"/>
      <c r="AR374" s="1116"/>
      <c r="AS374" s="1116"/>
      <c r="AT374" s="1111"/>
      <c r="AU374" s="1111"/>
      <c r="AV374" s="1104"/>
      <c r="AW374" s="1110"/>
      <c r="AX374" s="1110"/>
      <c r="AY374" s="1117"/>
      <c r="AZ374" s="1111"/>
    </row>
    <row r="375" spans="1:52" ht="12.75" customHeight="1">
      <c r="A375" s="1118"/>
      <c r="B375" s="1118"/>
      <c r="C375" s="1119"/>
      <c r="D375" s="1120"/>
      <c r="E375" s="1104"/>
      <c r="F375" s="1110"/>
      <c r="G375" s="1110"/>
      <c r="H375" s="1110"/>
      <c r="I375" s="1111"/>
      <c r="J375" s="1111"/>
      <c r="K375" s="1104"/>
      <c r="L375" s="1110"/>
      <c r="M375" s="1110"/>
      <c r="N375" s="1110"/>
      <c r="O375" s="1111"/>
      <c r="P375" s="1111"/>
      <c r="Q375" s="1104"/>
      <c r="R375" s="1110"/>
      <c r="S375" s="1110"/>
      <c r="T375" s="1111"/>
      <c r="U375" s="1111"/>
      <c r="V375" s="1104"/>
      <c r="W375" s="1112"/>
      <c r="X375" s="1112"/>
      <c r="Y375" s="1112"/>
      <c r="Z375" s="1112"/>
      <c r="AA375" s="1112"/>
      <c r="AB375" s="1104"/>
      <c r="AC375" s="1110"/>
      <c r="AD375" s="1110"/>
      <c r="AE375" s="1114"/>
      <c r="AF375" s="1111"/>
      <c r="AG375" s="1104"/>
      <c r="AH375" s="1110"/>
      <c r="AI375" s="1110"/>
      <c r="AJ375" s="1111"/>
      <c r="AK375" s="1111"/>
      <c r="AL375" s="1104"/>
      <c r="AM375" s="1110"/>
      <c r="AN375" s="1110"/>
      <c r="AO375" s="1115"/>
      <c r="AP375" s="1111"/>
      <c r="AQ375" s="1104"/>
      <c r="AR375" s="1116"/>
      <c r="AS375" s="1116"/>
      <c r="AT375" s="1111"/>
      <c r="AU375" s="1111"/>
      <c r="AV375" s="1104"/>
      <c r="AW375" s="1110"/>
      <c r="AX375" s="1110"/>
      <c r="AY375" s="1117"/>
      <c r="AZ375" s="1111"/>
    </row>
    <row r="376" spans="1:52" ht="12.75" customHeight="1">
      <c r="A376" s="1118"/>
      <c r="B376" s="1118"/>
      <c r="C376" s="1119"/>
      <c r="D376" s="1120"/>
      <c r="E376" s="1104"/>
      <c r="F376" s="1110"/>
      <c r="G376" s="1110"/>
      <c r="H376" s="1110"/>
      <c r="I376" s="1111"/>
      <c r="J376" s="1111"/>
      <c r="K376" s="1104"/>
      <c r="L376" s="1110"/>
      <c r="M376" s="1110"/>
      <c r="N376" s="1110"/>
      <c r="O376" s="1111"/>
      <c r="P376" s="1111"/>
      <c r="Q376" s="1104"/>
      <c r="R376" s="1110"/>
      <c r="S376" s="1110"/>
      <c r="T376" s="1111"/>
      <c r="U376" s="1111"/>
      <c r="V376" s="1104"/>
      <c r="W376" s="1112"/>
      <c r="X376" s="1112"/>
      <c r="Y376" s="1112"/>
      <c r="Z376" s="1112"/>
      <c r="AA376" s="1112"/>
      <c r="AB376" s="1104"/>
      <c r="AC376" s="1110"/>
      <c r="AD376" s="1110"/>
      <c r="AE376" s="1114"/>
      <c r="AF376" s="1111"/>
      <c r="AG376" s="1104"/>
      <c r="AH376" s="1110"/>
      <c r="AI376" s="1110"/>
      <c r="AJ376" s="1111"/>
      <c r="AK376" s="1111"/>
      <c r="AL376" s="1104"/>
      <c r="AM376" s="1110"/>
      <c r="AN376" s="1110"/>
      <c r="AO376" s="1115"/>
      <c r="AP376" s="1111"/>
      <c r="AQ376" s="1104"/>
      <c r="AR376" s="1116"/>
      <c r="AS376" s="1116"/>
      <c r="AT376" s="1111"/>
      <c r="AU376" s="1111"/>
      <c r="AV376" s="1104"/>
      <c r="AW376" s="1110"/>
      <c r="AX376" s="1110"/>
      <c r="AY376" s="1117"/>
      <c r="AZ376" s="1111"/>
    </row>
    <row r="377" spans="1:52" ht="12.75" customHeight="1">
      <c r="A377" s="1118"/>
      <c r="B377" s="1118"/>
      <c r="C377" s="1119"/>
      <c r="D377" s="1120"/>
      <c r="E377" s="1104"/>
      <c r="F377" s="1110"/>
      <c r="G377" s="1110"/>
      <c r="H377" s="1110"/>
      <c r="I377" s="1111"/>
      <c r="J377" s="1111"/>
      <c r="K377" s="1104"/>
      <c r="L377" s="1110"/>
      <c r="M377" s="1110"/>
      <c r="N377" s="1110"/>
      <c r="O377" s="1111"/>
      <c r="P377" s="1111"/>
      <c r="Q377" s="1104"/>
      <c r="R377" s="1110"/>
      <c r="S377" s="1110"/>
      <c r="T377" s="1111"/>
      <c r="U377" s="1111"/>
      <c r="V377" s="1104"/>
      <c r="W377" s="1112"/>
      <c r="X377" s="1112"/>
      <c r="Y377" s="1112"/>
      <c r="Z377" s="1112"/>
      <c r="AA377" s="1112"/>
      <c r="AB377" s="1104"/>
      <c r="AC377" s="1110"/>
      <c r="AD377" s="1110"/>
      <c r="AE377" s="1114"/>
      <c r="AF377" s="1111"/>
      <c r="AG377" s="1104"/>
      <c r="AH377" s="1110"/>
      <c r="AI377" s="1110"/>
      <c r="AJ377" s="1111"/>
      <c r="AK377" s="1111"/>
      <c r="AL377" s="1104"/>
      <c r="AM377" s="1110"/>
      <c r="AN377" s="1110"/>
      <c r="AO377" s="1115"/>
      <c r="AP377" s="1111"/>
      <c r="AQ377" s="1104"/>
      <c r="AR377" s="1116"/>
      <c r="AS377" s="1116"/>
      <c r="AT377" s="1111"/>
      <c r="AU377" s="1111"/>
      <c r="AV377" s="1104"/>
      <c r="AW377" s="1110"/>
      <c r="AX377" s="1110"/>
      <c r="AY377" s="1117"/>
      <c r="AZ377" s="1111"/>
    </row>
    <row r="378" spans="1:52" ht="12.75" customHeight="1">
      <c r="A378" s="1118"/>
      <c r="B378" s="1118"/>
      <c r="C378" s="1119"/>
      <c r="D378" s="1120"/>
      <c r="E378" s="1104"/>
      <c r="F378" s="1110"/>
      <c r="G378" s="1110"/>
      <c r="H378" s="1110"/>
      <c r="I378" s="1111"/>
      <c r="J378" s="1111"/>
      <c r="K378" s="1104"/>
      <c r="L378" s="1110"/>
      <c r="M378" s="1110"/>
      <c r="N378" s="1110"/>
      <c r="O378" s="1111"/>
      <c r="P378" s="1111"/>
      <c r="Q378" s="1104"/>
      <c r="R378" s="1110"/>
      <c r="S378" s="1110"/>
      <c r="T378" s="1111"/>
      <c r="U378" s="1111"/>
      <c r="V378" s="1104"/>
      <c r="W378" s="1112"/>
      <c r="X378" s="1112"/>
      <c r="Y378" s="1112"/>
      <c r="Z378" s="1112"/>
      <c r="AA378" s="1112"/>
      <c r="AB378" s="1104"/>
      <c r="AC378" s="1110"/>
      <c r="AD378" s="1110"/>
      <c r="AE378" s="1114"/>
      <c r="AF378" s="1111"/>
      <c r="AG378" s="1104"/>
      <c r="AH378" s="1110"/>
      <c r="AI378" s="1110"/>
      <c r="AJ378" s="1111"/>
      <c r="AK378" s="1111"/>
      <c r="AL378" s="1104"/>
      <c r="AM378" s="1110"/>
      <c r="AN378" s="1110"/>
      <c r="AO378" s="1115"/>
      <c r="AP378" s="1111"/>
      <c r="AQ378" s="1104"/>
      <c r="AR378" s="1116"/>
      <c r="AS378" s="1116"/>
      <c r="AT378" s="1111"/>
      <c r="AU378" s="1111"/>
      <c r="AV378" s="1104"/>
      <c r="AW378" s="1110"/>
      <c r="AX378" s="1110"/>
      <c r="AY378" s="1117"/>
      <c r="AZ378" s="1111"/>
    </row>
    <row r="379" spans="1:52" ht="12.75" customHeight="1">
      <c r="A379" s="1118"/>
      <c r="B379" s="1118"/>
      <c r="C379" s="1119"/>
      <c r="D379" s="1120"/>
      <c r="E379" s="1104"/>
      <c r="F379" s="1110"/>
      <c r="G379" s="1110"/>
      <c r="H379" s="1110"/>
      <c r="I379" s="1111"/>
      <c r="J379" s="1111"/>
      <c r="K379" s="1104"/>
      <c r="L379" s="1110"/>
      <c r="M379" s="1110"/>
      <c r="N379" s="1110"/>
      <c r="O379" s="1111"/>
      <c r="P379" s="1111"/>
      <c r="Q379" s="1104"/>
      <c r="R379" s="1110"/>
      <c r="S379" s="1110"/>
      <c r="T379" s="1111"/>
      <c r="U379" s="1111"/>
      <c r="V379" s="1104"/>
      <c r="W379" s="1112"/>
      <c r="X379" s="1112"/>
      <c r="Y379" s="1112"/>
      <c r="Z379" s="1112"/>
      <c r="AA379" s="1112"/>
      <c r="AB379" s="1104"/>
      <c r="AC379" s="1110"/>
      <c r="AD379" s="1110"/>
      <c r="AE379" s="1114"/>
      <c r="AF379" s="1111"/>
      <c r="AG379" s="1104"/>
      <c r="AH379" s="1110"/>
      <c r="AI379" s="1110"/>
      <c r="AJ379" s="1111"/>
      <c r="AK379" s="1111"/>
      <c r="AL379" s="1104"/>
      <c r="AM379" s="1110"/>
      <c r="AN379" s="1110"/>
      <c r="AO379" s="1115"/>
      <c r="AP379" s="1111"/>
      <c r="AQ379" s="1104"/>
      <c r="AR379" s="1116"/>
      <c r="AS379" s="1116"/>
      <c r="AT379" s="1111"/>
      <c r="AU379" s="1111"/>
      <c r="AV379" s="1104"/>
      <c r="AW379" s="1110"/>
      <c r="AX379" s="1110"/>
      <c r="AY379" s="1117"/>
      <c r="AZ379" s="1111"/>
    </row>
    <row r="380" spans="1:52" ht="12.75" customHeight="1">
      <c r="A380" s="1118"/>
      <c r="B380" s="1118"/>
      <c r="C380" s="1119"/>
      <c r="D380" s="1120"/>
      <c r="E380" s="1104"/>
      <c r="F380" s="1110"/>
      <c r="G380" s="1110"/>
      <c r="H380" s="1110"/>
      <c r="I380" s="1111"/>
      <c r="J380" s="1111"/>
      <c r="K380" s="1104"/>
      <c r="L380" s="1110"/>
      <c r="M380" s="1110"/>
      <c r="N380" s="1110"/>
      <c r="O380" s="1111"/>
      <c r="P380" s="1111"/>
      <c r="Q380" s="1104"/>
      <c r="R380" s="1110"/>
      <c r="S380" s="1110"/>
      <c r="T380" s="1111"/>
      <c r="U380" s="1111"/>
      <c r="V380" s="1104"/>
      <c r="W380" s="1112"/>
      <c r="X380" s="1112"/>
      <c r="Y380" s="1112"/>
      <c r="Z380" s="1112"/>
      <c r="AA380" s="1112"/>
      <c r="AB380" s="1104"/>
      <c r="AC380" s="1110"/>
      <c r="AD380" s="1110"/>
      <c r="AE380" s="1114"/>
      <c r="AF380" s="1111"/>
      <c r="AG380" s="1104"/>
      <c r="AH380" s="1110"/>
      <c r="AI380" s="1110"/>
      <c r="AJ380" s="1111"/>
      <c r="AK380" s="1111"/>
      <c r="AL380" s="1104"/>
      <c r="AM380" s="1110"/>
      <c r="AN380" s="1110"/>
      <c r="AO380" s="1115"/>
      <c r="AP380" s="1111"/>
      <c r="AQ380" s="1104"/>
      <c r="AR380" s="1116"/>
      <c r="AS380" s="1116"/>
      <c r="AT380" s="1111"/>
      <c r="AU380" s="1111"/>
      <c r="AV380" s="1104"/>
      <c r="AW380" s="1110"/>
      <c r="AX380" s="1110"/>
      <c r="AY380" s="1117"/>
      <c r="AZ380" s="1111"/>
    </row>
    <row r="381" spans="1:52" ht="12.75" customHeight="1">
      <c r="A381" s="1118"/>
      <c r="B381" s="1118"/>
      <c r="C381" s="1119"/>
      <c r="D381" s="1120"/>
      <c r="E381" s="1104"/>
      <c r="F381" s="1110"/>
      <c r="G381" s="1110"/>
      <c r="H381" s="1110"/>
      <c r="I381" s="1111"/>
      <c r="J381" s="1111"/>
      <c r="K381" s="1104"/>
      <c r="L381" s="1110"/>
      <c r="M381" s="1110"/>
      <c r="N381" s="1110"/>
      <c r="O381" s="1111"/>
      <c r="P381" s="1111"/>
      <c r="Q381" s="1104"/>
      <c r="R381" s="1110"/>
      <c r="S381" s="1110"/>
      <c r="T381" s="1111"/>
      <c r="U381" s="1111"/>
      <c r="V381" s="1104"/>
      <c r="W381" s="1112"/>
      <c r="X381" s="1112"/>
      <c r="Y381" s="1112"/>
      <c r="Z381" s="1112"/>
      <c r="AA381" s="1112"/>
      <c r="AB381" s="1104"/>
      <c r="AC381" s="1110"/>
      <c r="AD381" s="1110"/>
      <c r="AE381" s="1114"/>
      <c r="AF381" s="1111"/>
      <c r="AG381" s="1104"/>
      <c r="AH381" s="1110"/>
      <c r="AI381" s="1110"/>
      <c r="AJ381" s="1111"/>
      <c r="AK381" s="1111"/>
      <c r="AL381" s="1104"/>
      <c r="AM381" s="1110"/>
      <c r="AN381" s="1110"/>
      <c r="AO381" s="1115"/>
      <c r="AP381" s="1111"/>
      <c r="AQ381" s="1104"/>
      <c r="AR381" s="1116"/>
      <c r="AS381" s="1116"/>
      <c r="AT381" s="1111"/>
      <c r="AU381" s="1111"/>
      <c r="AV381" s="1104"/>
      <c r="AW381" s="1110"/>
      <c r="AX381" s="1110"/>
      <c r="AY381" s="1117"/>
      <c r="AZ381" s="1111"/>
    </row>
    <row r="382" spans="1:52" ht="12.75" customHeight="1">
      <c r="A382" s="1118"/>
      <c r="B382" s="1118"/>
      <c r="C382" s="1119"/>
      <c r="D382" s="1120"/>
      <c r="E382" s="1104"/>
      <c r="F382" s="1110"/>
      <c r="G382" s="1110"/>
      <c r="H382" s="1110"/>
      <c r="I382" s="1111"/>
      <c r="J382" s="1111"/>
      <c r="K382" s="1104"/>
      <c r="L382" s="1110"/>
      <c r="M382" s="1110"/>
      <c r="N382" s="1110"/>
      <c r="O382" s="1111"/>
      <c r="P382" s="1111"/>
      <c r="Q382" s="1104"/>
      <c r="R382" s="1110"/>
      <c r="S382" s="1110"/>
      <c r="T382" s="1111"/>
      <c r="U382" s="1111"/>
      <c r="V382" s="1104"/>
      <c r="W382" s="1112"/>
      <c r="X382" s="1112"/>
      <c r="Y382" s="1112"/>
      <c r="Z382" s="1112"/>
      <c r="AA382" s="1112"/>
      <c r="AB382" s="1104"/>
      <c r="AC382" s="1110"/>
      <c r="AD382" s="1110"/>
      <c r="AE382" s="1114"/>
      <c r="AF382" s="1111"/>
      <c r="AG382" s="1104"/>
      <c r="AH382" s="1110"/>
      <c r="AI382" s="1110"/>
      <c r="AJ382" s="1111"/>
      <c r="AK382" s="1111"/>
      <c r="AL382" s="1104"/>
      <c r="AM382" s="1110"/>
      <c r="AN382" s="1110"/>
      <c r="AO382" s="1115"/>
      <c r="AP382" s="1111"/>
      <c r="AQ382" s="1104"/>
      <c r="AR382" s="1116"/>
      <c r="AS382" s="1116"/>
      <c r="AT382" s="1111"/>
      <c r="AU382" s="1111"/>
      <c r="AV382" s="1104"/>
      <c r="AW382" s="1110"/>
      <c r="AX382" s="1110"/>
      <c r="AY382" s="1117"/>
      <c r="AZ382" s="1111"/>
    </row>
    <row r="383" spans="1:52" ht="12.75" customHeight="1">
      <c r="A383" s="1118"/>
      <c r="B383" s="1118"/>
      <c r="C383" s="1119"/>
      <c r="D383" s="1120"/>
      <c r="E383" s="1104"/>
      <c r="F383" s="1110"/>
      <c r="G383" s="1110"/>
      <c r="H383" s="1110"/>
      <c r="I383" s="1111"/>
      <c r="J383" s="1111"/>
      <c r="K383" s="1104"/>
      <c r="L383" s="1110"/>
      <c r="M383" s="1110"/>
      <c r="N383" s="1110"/>
      <c r="O383" s="1111"/>
      <c r="P383" s="1111"/>
      <c r="Q383" s="1104"/>
      <c r="R383" s="1110"/>
      <c r="S383" s="1110"/>
      <c r="T383" s="1111"/>
      <c r="U383" s="1111"/>
      <c r="V383" s="1104"/>
      <c r="W383" s="1112"/>
      <c r="X383" s="1112"/>
      <c r="Y383" s="1112"/>
      <c r="Z383" s="1112"/>
      <c r="AA383" s="1112"/>
      <c r="AB383" s="1104"/>
      <c r="AC383" s="1110"/>
      <c r="AD383" s="1110"/>
      <c r="AE383" s="1114"/>
      <c r="AF383" s="1111"/>
      <c r="AG383" s="1104"/>
      <c r="AH383" s="1110"/>
      <c r="AI383" s="1110"/>
      <c r="AJ383" s="1111"/>
      <c r="AK383" s="1111"/>
      <c r="AL383" s="1104"/>
      <c r="AM383" s="1110"/>
      <c r="AN383" s="1110"/>
      <c r="AO383" s="1115"/>
      <c r="AP383" s="1111"/>
      <c r="AQ383" s="1104"/>
      <c r="AR383" s="1116"/>
      <c r="AS383" s="1116"/>
      <c r="AT383" s="1111"/>
      <c r="AU383" s="1111"/>
      <c r="AV383" s="1104"/>
      <c r="AW383" s="1110"/>
      <c r="AX383" s="1110"/>
      <c r="AY383" s="1117"/>
      <c r="AZ383" s="1111"/>
    </row>
    <row r="384" spans="1:52"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0">
    <mergeCell ref="Z63:Z64"/>
    <mergeCell ref="AA63:AA64"/>
    <mergeCell ref="AF68:AF106"/>
    <mergeCell ref="W52:W56"/>
    <mergeCell ref="Z52:Z56"/>
    <mergeCell ref="W57:W61"/>
    <mergeCell ref="Z57:Z61"/>
    <mergeCell ref="W63:Y64"/>
    <mergeCell ref="J76:J80"/>
    <mergeCell ref="M1:P1"/>
    <mergeCell ref="M2:P2"/>
    <mergeCell ref="W5:W16"/>
    <mergeCell ref="M15:M16"/>
    <mergeCell ref="W17:W43"/>
    <mergeCell ref="U25:U39"/>
    <mergeCell ref="W45:W50"/>
    <mergeCell ref="R57:R58"/>
    <mergeCell ref="R63:R65"/>
    <mergeCell ref="R71:R76"/>
    <mergeCell ref="AR1:AR2"/>
    <mergeCell ref="AH4:AH6"/>
    <mergeCell ref="AI4:AI6"/>
    <mergeCell ref="AN5:AN9"/>
    <mergeCell ref="A14:A16"/>
    <mergeCell ref="AO22:AO23"/>
    <mergeCell ref="AP22:AP23"/>
    <mergeCell ref="F1:F2"/>
    <mergeCell ref="G1:J1"/>
    <mergeCell ref="L1:L2"/>
    <mergeCell ref="R1:R2"/>
    <mergeCell ref="W1:W2"/>
    <mergeCell ref="G2:J2"/>
    <mergeCell ref="F3:G3"/>
    <mergeCell ref="AC1:AC2"/>
    <mergeCell ref="AH1:AI2"/>
    <mergeCell ref="AM1:AN2"/>
    <mergeCell ref="AJ4:AJ6"/>
    <mergeCell ref="AK4:AK6"/>
    <mergeCell ref="AE5:AF35"/>
    <mergeCell ref="AM22:AM23"/>
    <mergeCell ref="AN22:AN23"/>
    <mergeCell ref="AY61:AY64"/>
    <mergeCell ref="AZ61:AZ64"/>
    <mergeCell ref="AW1:AW2"/>
    <mergeCell ref="AW14:AW15"/>
    <mergeCell ref="AW18:AW22"/>
    <mergeCell ref="AX18:AX22"/>
    <mergeCell ref="AW23:AW25"/>
    <mergeCell ref="AX27:AX29"/>
    <mergeCell ref="AW28:AW29"/>
    <mergeCell ref="G154:G160"/>
    <mergeCell ref="G178:G183"/>
    <mergeCell ref="F117:F123"/>
    <mergeCell ref="G117:G119"/>
    <mergeCell ref="H117:H119"/>
    <mergeCell ref="G125:G127"/>
    <mergeCell ref="H125:H127"/>
    <mergeCell ref="G128:G131"/>
    <mergeCell ref="H128:H131"/>
    <mergeCell ref="G133:G134"/>
    <mergeCell ref="H133:H134"/>
    <mergeCell ref="G138:G139"/>
    <mergeCell ref="G140:G141"/>
    <mergeCell ref="G150:G151"/>
    <mergeCell ref="H7:H8"/>
    <mergeCell ref="H10:H11"/>
    <mergeCell ref="H22:H23"/>
    <mergeCell ref="A65:A107"/>
    <mergeCell ref="A108:A110"/>
    <mergeCell ref="G85:G103"/>
    <mergeCell ref="H88:H92"/>
    <mergeCell ref="H93:H96"/>
    <mergeCell ref="H97:H103"/>
    <mergeCell ref="F105:F116"/>
    <mergeCell ref="G106:G107"/>
    <mergeCell ref="G108:G109"/>
    <mergeCell ref="A20:A21"/>
    <mergeCell ref="A24:A25"/>
    <mergeCell ref="A26:A28"/>
    <mergeCell ref="G36:G40"/>
    <mergeCell ref="G74:G75"/>
    <mergeCell ref="G76:G80"/>
    <mergeCell ref="A1:A2"/>
    <mergeCell ref="A5:A8"/>
    <mergeCell ref="G5:G9"/>
    <mergeCell ref="G45:G65"/>
    <mergeCell ref="G10:G12"/>
    <mergeCell ref="G67:G70"/>
    <mergeCell ref="H67:H70"/>
    <mergeCell ref="G71:G72"/>
    <mergeCell ref="H71:H72"/>
    <mergeCell ref="H46:H53"/>
    <mergeCell ref="H54:H60"/>
    <mergeCell ref="G13:G23"/>
    <mergeCell ref="G24:G25"/>
    <mergeCell ref="H24:H25"/>
    <mergeCell ref="G26:G32"/>
    <mergeCell ref="H26:H27"/>
    <mergeCell ref="H28:H29"/>
    <mergeCell ref="H30:H31"/>
  </mergeCells>
  <hyperlinks>
    <hyperlink ref="Y46" location="'Factor references'!Z6:AA6" display="see ref" xr:uid="{00000000-0004-0000-0C00-000000000000}"/>
    <hyperlink ref="Y47" location="'Factor references'!Z12:AA12" display="see ref" xr:uid="{00000000-0004-0000-0C00-000001000000}"/>
    <hyperlink ref="Y48" location="'Factor references'!Z16:AA16" display="see ref" xr:uid="{00000000-0004-0000-0C00-000002000000}"/>
    <hyperlink ref="Y49" location="'Factor references'!Z17:AA17" display="see ref" xr:uid="{00000000-0004-0000-0C00-000003000000}"/>
  </hyperlinks>
  <pageMargins left="0.7" right="0.7" top="0.75" bottom="0.75" header="0" footer="0"/>
  <pageSetup orientation="landscape"/>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450"/>
    <outlinePr summaryBelow="0" summaryRight="0"/>
  </sheetPr>
  <dimension ref="A1:E998"/>
  <sheetViews>
    <sheetView workbookViewId="0">
      <selection sqref="A1:A2"/>
    </sheetView>
  </sheetViews>
  <sheetFormatPr defaultColWidth="14.42578125" defaultRowHeight="15" customHeight="1"/>
  <cols>
    <col min="1" max="1" width="21.7109375" customWidth="1"/>
    <col min="2" max="2" width="16" customWidth="1"/>
    <col min="3" max="3" width="39.85546875" customWidth="1"/>
    <col min="4" max="4" width="62.28515625" customWidth="1"/>
    <col min="5" max="5" width="61.7109375" customWidth="1"/>
  </cols>
  <sheetData>
    <row r="1" spans="1:5" ht="19.5">
      <c r="A1" s="1158" t="s">
        <v>81</v>
      </c>
      <c r="B1" s="38" t="s">
        <v>82</v>
      </c>
      <c r="C1" s="39"/>
      <c r="D1" s="40"/>
      <c r="E1" s="39"/>
    </row>
    <row r="2" spans="1:5" ht="19.5">
      <c r="A2" s="1159"/>
      <c r="B2" s="39"/>
      <c r="C2" s="39"/>
      <c r="D2" s="39"/>
      <c r="E2" s="39"/>
    </row>
    <row r="3" spans="1:5" ht="19.5">
      <c r="A3" s="1160" t="s">
        <v>83</v>
      </c>
      <c r="B3" s="1148"/>
      <c r="C3" s="41"/>
      <c r="D3" s="42"/>
      <c r="E3" s="41"/>
    </row>
    <row r="4" spans="1:5" ht="19.5">
      <c r="A4" s="43"/>
      <c r="B4" s="43"/>
      <c r="C4" s="43"/>
      <c r="D4" s="44"/>
      <c r="E4" s="43"/>
    </row>
    <row r="5" spans="1:5" ht="30" customHeight="1">
      <c r="A5" s="45" t="s">
        <v>84</v>
      </c>
      <c r="B5" s="45" t="s">
        <v>85</v>
      </c>
      <c r="C5" s="45" t="s">
        <v>86</v>
      </c>
      <c r="D5" s="46" t="s">
        <v>87</v>
      </c>
      <c r="E5" s="47"/>
    </row>
    <row r="6" spans="1:5" ht="19.5">
      <c r="A6" s="48" t="s">
        <v>88</v>
      </c>
      <c r="B6" s="49"/>
      <c r="C6" s="50"/>
      <c r="D6" s="51" t="s">
        <v>89</v>
      </c>
      <c r="E6" s="52"/>
    </row>
    <row r="7" spans="1:5" ht="19.5">
      <c r="A7" s="53" t="s">
        <v>90</v>
      </c>
      <c r="B7" s="53"/>
      <c r="C7" s="50"/>
      <c r="D7" s="52" t="s">
        <v>91</v>
      </c>
      <c r="E7" s="52"/>
    </row>
    <row r="8" spans="1:5" ht="19.5">
      <c r="A8" s="54" t="s">
        <v>92</v>
      </c>
      <c r="B8" s="54" t="s">
        <v>93</v>
      </c>
      <c r="C8" s="50"/>
      <c r="D8" s="1161" t="s">
        <v>94</v>
      </c>
      <c r="E8" s="1162"/>
    </row>
    <row r="9" spans="1:5" ht="19.5">
      <c r="A9" s="48"/>
      <c r="B9" s="48" t="s">
        <v>95</v>
      </c>
      <c r="C9" s="50"/>
      <c r="D9" s="1163"/>
      <c r="E9" s="1129"/>
    </row>
    <row r="10" spans="1:5" ht="67.5" customHeight="1">
      <c r="A10" s="55" t="s">
        <v>96</v>
      </c>
      <c r="B10" s="56"/>
      <c r="C10" s="50"/>
      <c r="D10" s="57" t="s">
        <v>97</v>
      </c>
      <c r="E10" s="52"/>
    </row>
    <row r="11" spans="1:5" ht="19.5">
      <c r="A11" s="58" t="s">
        <v>98</v>
      </c>
      <c r="B11" s="58"/>
      <c r="C11" s="50"/>
      <c r="D11" s="59" t="s">
        <v>99</v>
      </c>
      <c r="E11" s="52"/>
    </row>
    <row r="12" spans="1:5" ht="19.5">
      <c r="A12" s="60"/>
      <c r="B12" s="61"/>
      <c r="C12" s="50"/>
      <c r="D12" s="52"/>
      <c r="E12" s="52"/>
    </row>
    <row r="13" spans="1:5" ht="19.5">
      <c r="A13" s="48"/>
      <c r="B13" s="49"/>
      <c r="C13" s="50"/>
      <c r="D13" s="52"/>
      <c r="E13" s="52"/>
    </row>
    <row r="14" spans="1:5" ht="19.5">
      <c r="A14" s="62" t="s">
        <v>100</v>
      </c>
      <c r="B14" s="62"/>
      <c r="C14" s="50"/>
      <c r="D14" s="1164" t="s">
        <v>101</v>
      </c>
      <c r="E14" s="1132"/>
    </row>
    <row r="15" spans="1:5" ht="19.5">
      <c r="A15" s="49"/>
      <c r="B15" s="49"/>
      <c r="C15" s="50"/>
      <c r="D15" s="52"/>
      <c r="E15" s="52"/>
    </row>
    <row r="16" spans="1:5" ht="19.5">
      <c r="A16" s="53" t="s">
        <v>102</v>
      </c>
      <c r="B16" s="53"/>
      <c r="C16" s="50"/>
      <c r="D16" s="52" t="s">
        <v>103</v>
      </c>
      <c r="E16" s="52"/>
    </row>
    <row r="17" spans="1:5" ht="19.5">
      <c r="A17" s="53" t="s">
        <v>104</v>
      </c>
      <c r="B17" s="53"/>
      <c r="C17" s="50"/>
      <c r="D17" s="1164" t="s">
        <v>105</v>
      </c>
      <c r="E17" s="1132"/>
    </row>
    <row r="18" spans="1:5" ht="19.5">
      <c r="A18" s="54" t="s">
        <v>106</v>
      </c>
      <c r="B18" s="54" t="s">
        <v>107</v>
      </c>
      <c r="C18" s="50"/>
      <c r="D18" s="1165" t="s">
        <v>108</v>
      </c>
      <c r="E18" s="52"/>
    </row>
    <row r="19" spans="1:5" ht="19.5">
      <c r="A19" s="60"/>
      <c r="B19" s="60" t="s">
        <v>109</v>
      </c>
      <c r="C19" s="50"/>
      <c r="D19" s="1151"/>
      <c r="E19" s="52"/>
    </row>
    <row r="20" spans="1:5" ht="19.5">
      <c r="A20" s="63"/>
      <c r="B20" s="63" t="s">
        <v>110</v>
      </c>
      <c r="C20" s="64"/>
      <c r="D20" s="1152"/>
      <c r="E20" s="52"/>
    </row>
    <row r="21" spans="1:5" ht="19.5">
      <c r="A21" s="65"/>
      <c r="B21" s="66" t="s">
        <v>111</v>
      </c>
      <c r="C21" s="67"/>
      <c r="D21" s="68" t="s">
        <v>112</v>
      </c>
      <c r="E21" s="69"/>
    </row>
    <row r="22" spans="1:5" ht="15.75" customHeight="1">
      <c r="A22" s="70"/>
      <c r="B22" s="70"/>
      <c r="C22" s="70"/>
      <c r="D22" s="70"/>
      <c r="E22" s="70"/>
    </row>
    <row r="23" spans="1:5" ht="15.75" customHeight="1">
      <c r="A23" s="71" t="s">
        <v>113</v>
      </c>
      <c r="B23" s="41"/>
      <c r="C23" s="41"/>
      <c r="D23" s="41"/>
      <c r="E23" s="41"/>
    </row>
    <row r="24" spans="1:5" ht="15.75" customHeight="1">
      <c r="A24" s="72"/>
      <c r="B24" s="72"/>
      <c r="C24" s="72"/>
      <c r="D24" s="72"/>
      <c r="E24" s="72"/>
    </row>
    <row r="25" spans="1:5" ht="15.75" customHeight="1">
      <c r="A25" s="72"/>
      <c r="B25" s="72"/>
      <c r="C25" s="72"/>
      <c r="D25" s="72"/>
      <c r="E25" s="72"/>
    </row>
    <row r="26" spans="1:5" ht="15.75" customHeight="1">
      <c r="A26" s="72"/>
      <c r="B26" s="72"/>
      <c r="C26" s="72"/>
      <c r="D26" s="72"/>
      <c r="E26" s="72"/>
    </row>
    <row r="27" spans="1:5" ht="15.75" customHeight="1">
      <c r="A27" s="72"/>
      <c r="B27" s="72"/>
      <c r="C27" s="72"/>
      <c r="D27" s="72"/>
      <c r="E27" s="72"/>
    </row>
    <row r="28" spans="1:5" ht="15.75" customHeight="1">
      <c r="A28" s="72"/>
      <c r="B28" s="72"/>
      <c r="C28" s="72"/>
      <c r="D28" s="72"/>
      <c r="E28" s="72"/>
    </row>
    <row r="29" spans="1:5" ht="15.75" customHeight="1">
      <c r="A29" s="72"/>
      <c r="B29" s="72"/>
      <c r="C29" s="72"/>
      <c r="D29" s="72"/>
      <c r="E29" s="72"/>
    </row>
    <row r="30" spans="1:5" ht="15.75" customHeight="1">
      <c r="A30" s="72"/>
      <c r="B30" s="72"/>
      <c r="C30" s="72"/>
      <c r="D30" s="72"/>
      <c r="E30" s="72"/>
    </row>
    <row r="31" spans="1:5" ht="15.75" customHeight="1">
      <c r="A31" s="72"/>
      <c r="B31" s="72"/>
      <c r="C31" s="72"/>
      <c r="D31" s="72"/>
      <c r="E31" s="72"/>
    </row>
    <row r="32" spans="1:5" ht="15.75" customHeight="1">
      <c r="A32" s="72"/>
      <c r="B32" s="72"/>
      <c r="C32" s="72"/>
      <c r="D32" s="72"/>
      <c r="E32" s="72"/>
    </row>
    <row r="33" spans="1:5" ht="15.75" customHeight="1">
      <c r="A33" s="72"/>
      <c r="B33" s="72"/>
      <c r="C33" s="72"/>
      <c r="D33" s="72"/>
      <c r="E33" s="72"/>
    </row>
    <row r="34" spans="1:5" ht="15.75" customHeight="1">
      <c r="A34" s="72"/>
      <c r="B34" s="72"/>
      <c r="C34" s="72"/>
      <c r="D34" s="72"/>
      <c r="E34" s="72"/>
    </row>
    <row r="35" spans="1:5" ht="15.75" customHeight="1">
      <c r="A35" s="72"/>
      <c r="B35" s="72"/>
      <c r="C35" s="72"/>
      <c r="D35" s="72"/>
      <c r="E35" s="72"/>
    </row>
    <row r="36" spans="1:5" ht="15.75" customHeight="1">
      <c r="A36" s="72"/>
      <c r="B36" s="72"/>
      <c r="C36" s="72"/>
      <c r="D36" s="72"/>
      <c r="E36" s="72"/>
    </row>
    <row r="37" spans="1:5" ht="15.75" customHeight="1">
      <c r="A37" s="72"/>
      <c r="B37" s="72"/>
      <c r="C37" s="72"/>
      <c r="D37" s="72"/>
      <c r="E37" s="72"/>
    </row>
    <row r="38" spans="1:5" ht="15.75" customHeight="1">
      <c r="A38" s="72"/>
      <c r="B38" s="72"/>
      <c r="C38" s="72"/>
      <c r="D38" s="72"/>
      <c r="E38" s="72"/>
    </row>
    <row r="39" spans="1:5" ht="15.75" customHeight="1">
      <c r="A39" s="73"/>
      <c r="B39" s="73"/>
      <c r="C39" s="73"/>
      <c r="D39" s="73"/>
      <c r="E39" s="73"/>
    </row>
    <row r="40" spans="1:5" ht="15.75" customHeight="1">
      <c r="A40" s="73"/>
      <c r="B40" s="73"/>
      <c r="C40" s="73"/>
      <c r="D40" s="73"/>
      <c r="E40" s="73"/>
    </row>
    <row r="41" spans="1:5" ht="15.75" customHeight="1">
      <c r="A41" s="73"/>
      <c r="B41" s="73"/>
      <c r="C41" s="73"/>
      <c r="D41" s="73"/>
      <c r="E41" s="73"/>
    </row>
    <row r="42" spans="1:5" ht="15.75" customHeight="1">
      <c r="A42" s="73"/>
      <c r="B42" s="73"/>
      <c r="C42" s="73"/>
      <c r="D42" s="73"/>
      <c r="E42" s="73"/>
    </row>
    <row r="43" spans="1:5" ht="15.75" customHeight="1">
      <c r="A43" s="73"/>
      <c r="B43" s="73"/>
      <c r="C43" s="73"/>
      <c r="D43" s="73"/>
      <c r="E43" s="73"/>
    </row>
    <row r="44" spans="1:5" ht="15.75" customHeight="1">
      <c r="A44" s="73"/>
      <c r="B44" s="73"/>
      <c r="C44" s="73"/>
      <c r="D44" s="73"/>
      <c r="E44" s="73"/>
    </row>
    <row r="45" spans="1:5" ht="15.75" customHeight="1">
      <c r="A45" s="73"/>
      <c r="B45" s="73"/>
      <c r="C45" s="73"/>
      <c r="D45" s="73"/>
      <c r="E45" s="73"/>
    </row>
    <row r="46" spans="1:5" ht="15.75" customHeight="1">
      <c r="A46" s="73"/>
      <c r="B46" s="73"/>
      <c r="C46" s="73"/>
      <c r="D46" s="73"/>
      <c r="E46" s="73"/>
    </row>
    <row r="47" spans="1:5" ht="15.75" customHeight="1">
      <c r="A47" s="73"/>
      <c r="B47" s="73"/>
      <c r="C47" s="73"/>
      <c r="D47" s="73"/>
      <c r="E47" s="73"/>
    </row>
    <row r="48" spans="1:5" ht="15.75" customHeight="1">
      <c r="A48" s="73"/>
      <c r="B48" s="73"/>
      <c r="C48" s="73"/>
      <c r="D48" s="73"/>
      <c r="E48" s="73"/>
    </row>
    <row r="49" spans="1:5" ht="15.75" customHeight="1">
      <c r="A49" s="73"/>
      <c r="B49" s="73"/>
      <c r="C49" s="73"/>
      <c r="D49" s="73"/>
      <c r="E49" s="73"/>
    </row>
    <row r="50" spans="1:5" ht="15.75" customHeight="1">
      <c r="A50" s="73"/>
      <c r="B50" s="73"/>
      <c r="C50" s="73"/>
      <c r="D50" s="73"/>
      <c r="E50" s="73"/>
    </row>
    <row r="51" spans="1:5" ht="15.75" customHeight="1">
      <c r="A51" s="73"/>
      <c r="B51" s="73"/>
      <c r="C51" s="73"/>
      <c r="D51" s="73"/>
      <c r="E51" s="73"/>
    </row>
    <row r="52" spans="1:5" ht="15.75" customHeight="1">
      <c r="A52" s="73"/>
      <c r="B52" s="73"/>
      <c r="C52" s="73"/>
      <c r="D52" s="73"/>
      <c r="E52" s="73"/>
    </row>
    <row r="53" spans="1:5" ht="15.75" customHeight="1">
      <c r="A53" s="73"/>
      <c r="B53" s="73"/>
      <c r="C53" s="73"/>
      <c r="D53" s="73"/>
      <c r="E53" s="73"/>
    </row>
    <row r="54" spans="1:5" ht="15.75" customHeight="1">
      <c r="A54" s="73"/>
      <c r="B54" s="73"/>
      <c r="C54" s="73"/>
      <c r="D54" s="73"/>
      <c r="E54" s="73"/>
    </row>
    <row r="55" spans="1:5" ht="15.75" customHeight="1">
      <c r="A55" s="73"/>
      <c r="B55" s="73"/>
      <c r="C55" s="73"/>
      <c r="D55" s="73"/>
      <c r="E55" s="73"/>
    </row>
    <row r="56" spans="1:5" ht="15.75" customHeight="1">
      <c r="A56" s="73"/>
      <c r="B56" s="73"/>
      <c r="C56" s="73"/>
      <c r="D56" s="73"/>
      <c r="E56" s="73"/>
    </row>
    <row r="57" spans="1:5" ht="15.75" customHeight="1">
      <c r="A57" s="73"/>
      <c r="B57" s="73"/>
      <c r="C57" s="73"/>
      <c r="D57" s="73"/>
      <c r="E57" s="73"/>
    </row>
    <row r="58" spans="1:5" ht="15.75" customHeight="1">
      <c r="A58" s="73"/>
      <c r="B58" s="73"/>
      <c r="C58" s="73"/>
      <c r="D58" s="73"/>
      <c r="E58" s="73"/>
    </row>
    <row r="59" spans="1:5" ht="15.75" customHeight="1">
      <c r="A59" s="73"/>
      <c r="B59" s="73"/>
      <c r="C59" s="73"/>
      <c r="D59" s="73"/>
      <c r="E59" s="73"/>
    </row>
    <row r="60" spans="1:5" ht="15.75" customHeight="1">
      <c r="A60" s="73"/>
      <c r="B60" s="73"/>
      <c r="C60" s="73"/>
      <c r="D60" s="73"/>
      <c r="E60" s="73"/>
    </row>
    <row r="61" spans="1:5" ht="15.75" customHeight="1">
      <c r="A61" s="73"/>
      <c r="B61" s="73"/>
      <c r="C61" s="73"/>
      <c r="D61" s="73"/>
      <c r="E61" s="73"/>
    </row>
    <row r="62" spans="1:5" ht="15.75" customHeight="1">
      <c r="A62" s="73"/>
      <c r="B62" s="73"/>
      <c r="C62" s="73"/>
      <c r="D62" s="73"/>
      <c r="E62" s="73"/>
    </row>
    <row r="63" spans="1:5" ht="15.75" customHeight="1">
      <c r="A63" s="73"/>
      <c r="B63" s="73"/>
      <c r="C63" s="73"/>
      <c r="D63" s="73"/>
      <c r="E63" s="73"/>
    </row>
    <row r="64" spans="1:5" ht="15.75" customHeight="1">
      <c r="A64" s="73"/>
      <c r="B64" s="73"/>
      <c r="C64" s="73"/>
      <c r="D64" s="73"/>
      <c r="E64" s="73"/>
    </row>
    <row r="65" spans="1:5" ht="15.75" customHeight="1">
      <c r="A65" s="73"/>
      <c r="B65" s="73"/>
      <c r="C65" s="73"/>
      <c r="D65" s="73"/>
      <c r="E65" s="73"/>
    </row>
    <row r="66" spans="1:5" ht="15.75" customHeight="1">
      <c r="A66" s="73"/>
      <c r="B66" s="73"/>
      <c r="C66" s="73"/>
      <c r="D66" s="73"/>
      <c r="E66" s="73"/>
    </row>
    <row r="67" spans="1:5" ht="15.75" customHeight="1">
      <c r="A67" s="73"/>
      <c r="B67" s="73"/>
      <c r="C67" s="73"/>
      <c r="D67" s="73"/>
      <c r="E67" s="73"/>
    </row>
    <row r="68" spans="1:5" ht="15.75" customHeight="1">
      <c r="A68" s="73"/>
      <c r="B68" s="73"/>
      <c r="C68" s="73"/>
      <c r="D68" s="73"/>
      <c r="E68" s="73"/>
    </row>
    <row r="69" spans="1:5" ht="15.75" customHeight="1">
      <c r="A69" s="73"/>
      <c r="B69" s="73"/>
      <c r="C69" s="73"/>
      <c r="D69" s="73"/>
      <c r="E69" s="73"/>
    </row>
    <row r="70" spans="1:5" ht="15.75" customHeight="1">
      <c r="A70" s="73"/>
      <c r="B70" s="73"/>
      <c r="C70" s="73"/>
      <c r="D70" s="73"/>
      <c r="E70" s="73"/>
    </row>
    <row r="71" spans="1:5" ht="15.75" customHeight="1">
      <c r="A71" s="73"/>
      <c r="B71" s="73"/>
      <c r="C71" s="73"/>
      <c r="D71" s="73"/>
      <c r="E71" s="73"/>
    </row>
    <row r="72" spans="1:5" ht="15.75" customHeight="1">
      <c r="A72" s="73"/>
      <c r="B72" s="73"/>
      <c r="C72" s="73"/>
      <c r="D72" s="73"/>
      <c r="E72" s="73"/>
    </row>
    <row r="73" spans="1:5" ht="15.75" customHeight="1">
      <c r="A73" s="73"/>
      <c r="B73" s="73"/>
      <c r="C73" s="73"/>
      <c r="D73" s="73"/>
      <c r="E73" s="73"/>
    </row>
    <row r="74" spans="1:5" ht="15.75" customHeight="1">
      <c r="A74" s="73"/>
      <c r="B74" s="73"/>
      <c r="C74" s="73"/>
      <c r="D74" s="73"/>
      <c r="E74" s="73"/>
    </row>
    <row r="75" spans="1:5" ht="15.75" customHeight="1">
      <c r="A75" s="73"/>
      <c r="B75" s="73"/>
      <c r="C75" s="73"/>
      <c r="D75" s="73"/>
      <c r="E75" s="73"/>
    </row>
    <row r="76" spans="1:5" ht="15.75" customHeight="1">
      <c r="A76" s="73"/>
      <c r="B76" s="73"/>
      <c r="C76" s="73"/>
      <c r="D76" s="73"/>
      <c r="E76" s="73"/>
    </row>
    <row r="77" spans="1:5" ht="15.75" customHeight="1">
      <c r="A77" s="73"/>
      <c r="B77" s="73"/>
      <c r="C77" s="73"/>
      <c r="D77" s="73"/>
      <c r="E77" s="73"/>
    </row>
    <row r="78" spans="1:5" ht="15.75" customHeight="1">
      <c r="A78" s="73"/>
      <c r="B78" s="73"/>
      <c r="C78" s="73"/>
      <c r="D78" s="73"/>
      <c r="E78" s="73"/>
    </row>
    <row r="79" spans="1:5" ht="15.75" customHeight="1">
      <c r="A79" s="73"/>
      <c r="B79" s="73"/>
      <c r="C79" s="73"/>
      <c r="D79" s="73"/>
      <c r="E79" s="73"/>
    </row>
    <row r="80" spans="1:5" ht="15.75" customHeight="1">
      <c r="A80" s="73"/>
      <c r="B80" s="73"/>
      <c r="C80" s="73"/>
      <c r="D80" s="73"/>
      <c r="E80" s="73"/>
    </row>
    <row r="81" spans="1:5" ht="15.75" customHeight="1">
      <c r="A81" s="73"/>
      <c r="B81" s="73"/>
      <c r="C81" s="73"/>
      <c r="D81" s="73"/>
      <c r="E81" s="73"/>
    </row>
    <row r="82" spans="1:5" ht="15.75" customHeight="1">
      <c r="A82" s="73"/>
      <c r="B82" s="73"/>
      <c r="C82" s="73"/>
      <c r="D82" s="73"/>
      <c r="E82" s="73"/>
    </row>
    <row r="83" spans="1:5" ht="15.75" customHeight="1">
      <c r="A83" s="73"/>
      <c r="B83" s="73"/>
      <c r="C83" s="73"/>
      <c r="D83" s="73"/>
      <c r="E83" s="73"/>
    </row>
    <row r="84" spans="1:5" ht="15.75" customHeight="1">
      <c r="A84" s="73"/>
      <c r="B84" s="73"/>
      <c r="C84" s="73"/>
      <c r="D84" s="73"/>
      <c r="E84" s="73"/>
    </row>
    <row r="85" spans="1:5" ht="15.75" customHeight="1">
      <c r="A85" s="73"/>
      <c r="B85" s="73"/>
      <c r="C85" s="73"/>
      <c r="D85" s="73"/>
      <c r="E85" s="73"/>
    </row>
    <row r="86" spans="1:5" ht="15.75" customHeight="1">
      <c r="A86" s="73"/>
      <c r="B86" s="73"/>
      <c r="C86" s="73"/>
      <c r="D86" s="73"/>
      <c r="E86" s="73"/>
    </row>
    <row r="87" spans="1:5" ht="15.75" customHeight="1">
      <c r="A87" s="73"/>
      <c r="B87" s="73"/>
      <c r="C87" s="73"/>
      <c r="D87" s="73"/>
      <c r="E87" s="73"/>
    </row>
    <row r="88" spans="1:5" ht="15.75" customHeight="1">
      <c r="A88" s="73"/>
      <c r="B88" s="73"/>
      <c r="C88" s="73"/>
      <c r="D88" s="73"/>
      <c r="E88" s="73"/>
    </row>
    <row r="89" spans="1:5" ht="15.75" customHeight="1">
      <c r="A89" s="73"/>
      <c r="B89" s="73"/>
      <c r="C89" s="73"/>
      <c r="D89" s="73"/>
      <c r="E89" s="73"/>
    </row>
    <row r="90" spans="1:5" ht="15.75" customHeight="1">
      <c r="A90" s="73"/>
      <c r="B90" s="73"/>
      <c r="C90" s="73"/>
      <c r="D90" s="73"/>
      <c r="E90" s="73"/>
    </row>
    <row r="91" spans="1:5" ht="15.75" customHeight="1">
      <c r="A91" s="73"/>
      <c r="B91" s="73"/>
      <c r="C91" s="73"/>
      <c r="D91" s="73"/>
      <c r="E91" s="73"/>
    </row>
    <row r="92" spans="1:5" ht="15.75" customHeight="1">
      <c r="A92" s="73"/>
      <c r="B92" s="73"/>
      <c r="C92" s="73"/>
      <c r="D92" s="73"/>
      <c r="E92" s="73"/>
    </row>
    <row r="93" spans="1:5" ht="15.75" customHeight="1">
      <c r="A93" s="73"/>
      <c r="B93" s="73"/>
      <c r="C93" s="73"/>
      <c r="D93" s="73"/>
      <c r="E93" s="73"/>
    </row>
    <row r="94" spans="1:5" ht="15.75" customHeight="1">
      <c r="A94" s="73"/>
      <c r="B94" s="73"/>
      <c r="C94" s="73"/>
      <c r="D94" s="73"/>
      <c r="E94" s="73"/>
    </row>
    <row r="95" spans="1:5" ht="15.75" customHeight="1">
      <c r="A95" s="73"/>
      <c r="B95" s="73"/>
      <c r="C95" s="73"/>
      <c r="D95" s="73"/>
      <c r="E95" s="73"/>
    </row>
    <row r="96" spans="1:5" ht="15.75" customHeight="1">
      <c r="A96" s="73"/>
      <c r="B96" s="73"/>
      <c r="C96" s="73"/>
      <c r="D96" s="73"/>
      <c r="E96" s="73"/>
    </row>
    <row r="97" spans="1:5" ht="15.75" customHeight="1">
      <c r="A97" s="73"/>
      <c r="B97" s="73"/>
      <c r="C97" s="73"/>
      <c r="D97" s="73"/>
      <c r="E97" s="73"/>
    </row>
    <row r="98" spans="1:5" ht="15.75" customHeight="1">
      <c r="A98" s="73"/>
      <c r="B98" s="73"/>
      <c r="C98" s="73"/>
      <c r="D98" s="73"/>
      <c r="E98" s="73"/>
    </row>
    <row r="99" spans="1:5" ht="15.75" customHeight="1">
      <c r="A99" s="73"/>
      <c r="B99" s="73"/>
      <c r="C99" s="73"/>
      <c r="D99" s="73"/>
      <c r="E99" s="73"/>
    </row>
    <row r="100" spans="1:5" ht="15.75" customHeight="1">
      <c r="A100" s="73"/>
      <c r="B100" s="73"/>
      <c r="C100" s="73"/>
      <c r="D100" s="73"/>
      <c r="E100" s="73"/>
    </row>
    <row r="101" spans="1:5" ht="15.75" customHeight="1">
      <c r="A101" s="73"/>
      <c r="B101" s="73"/>
      <c r="C101" s="73"/>
      <c r="D101" s="73"/>
      <c r="E101" s="73"/>
    </row>
    <row r="102" spans="1:5" ht="15.75" customHeight="1">
      <c r="A102" s="73"/>
      <c r="B102" s="73"/>
      <c r="C102" s="73"/>
      <c r="D102" s="73"/>
      <c r="E102" s="73"/>
    </row>
    <row r="103" spans="1:5" ht="15.75" customHeight="1">
      <c r="A103" s="73"/>
      <c r="B103" s="73"/>
      <c r="C103" s="73"/>
      <c r="D103" s="73"/>
      <c r="E103" s="73"/>
    </row>
    <row r="104" spans="1:5" ht="15.75" customHeight="1">
      <c r="A104" s="73"/>
      <c r="B104" s="73"/>
      <c r="C104" s="73"/>
      <c r="D104" s="73"/>
      <c r="E104" s="73"/>
    </row>
    <row r="105" spans="1:5" ht="15.75" customHeight="1">
      <c r="A105" s="73"/>
      <c r="B105" s="73"/>
      <c r="C105" s="73"/>
      <c r="D105" s="73"/>
      <c r="E105" s="73"/>
    </row>
    <row r="106" spans="1:5" ht="15.75" customHeight="1">
      <c r="A106" s="73"/>
      <c r="B106" s="73"/>
      <c r="C106" s="73"/>
      <c r="D106" s="73"/>
      <c r="E106" s="73"/>
    </row>
    <row r="107" spans="1:5" ht="15.75" customHeight="1">
      <c r="A107" s="73"/>
      <c r="B107" s="73"/>
      <c r="C107" s="73"/>
      <c r="D107" s="73"/>
      <c r="E107" s="73"/>
    </row>
    <row r="108" spans="1:5" ht="15.75" customHeight="1">
      <c r="A108" s="73"/>
      <c r="B108" s="73"/>
      <c r="C108" s="73"/>
      <c r="D108" s="73"/>
      <c r="E108" s="73"/>
    </row>
    <row r="109" spans="1:5" ht="15.75" customHeight="1">
      <c r="A109" s="73"/>
      <c r="B109" s="73"/>
      <c r="C109" s="73"/>
      <c r="D109" s="73"/>
      <c r="E109" s="73"/>
    </row>
    <row r="110" spans="1:5" ht="15.75" customHeight="1">
      <c r="A110" s="73"/>
      <c r="B110" s="73"/>
      <c r="C110" s="73"/>
      <c r="D110" s="73"/>
      <c r="E110" s="73"/>
    </row>
    <row r="111" spans="1:5" ht="15.75" customHeight="1">
      <c r="A111" s="73"/>
      <c r="B111" s="73"/>
      <c r="C111" s="73"/>
      <c r="D111" s="73"/>
      <c r="E111" s="73"/>
    </row>
    <row r="112" spans="1:5" ht="15.75" customHeight="1">
      <c r="A112" s="73"/>
      <c r="B112" s="73"/>
      <c r="C112" s="73"/>
      <c r="D112" s="73"/>
      <c r="E112" s="73"/>
    </row>
    <row r="113" spans="1:5" ht="15.75" customHeight="1">
      <c r="A113" s="73"/>
      <c r="B113" s="73"/>
      <c r="C113" s="73"/>
      <c r="D113" s="73"/>
      <c r="E113" s="73"/>
    </row>
    <row r="114" spans="1:5" ht="15.75" customHeight="1">
      <c r="A114" s="73"/>
      <c r="B114" s="73"/>
      <c r="C114" s="73"/>
      <c r="D114" s="73"/>
      <c r="E114" s="73"/>
    </row>
    <row r="115" spans="1:5" ht="15.75" customHeight="1">
      <c r="A115" s="73"/>
      <c r="B115" s="73"/>
      <c r="C115" s="73"/>
      <c r="D115" s="73"/>
      <c r="E115" s="73"/>
    </row>
    <row r="116" spans="1:5" ht="15.75" customHeight="1">
      <c r="A116" s="73"/>
      <c r="B116" s="73"/>
      <c r="C116" s="73"/>
      <c r="D116" s="73"/>
      <c r="E116" s="73"/>
    </row>
    <row r="117" spans="1:5" ht="15.75" customHeight="1">
      <c r="A117" s="73"/>
      <c r="B117" s="73"/>
      <c r="C117" s="73"/>
      <c r="D117" s="73"/>
      <c r="E117" s="73"/>
    </row>
    <row r="118" spans="1:5" ht="15.75" customHeight="1">
      <c r="A118" s="73"/>
      <c r="B118" s="73"/>
      <c r="C118" s="73"/>
      <c r="D118" s="73"/>
      <c r="E118" s="73"/>
    </row>
    <row r="119" spans="1:5" ht="15.75" customHeight="1">
      <c r="A119" s="73"/>
      <c r="B119" s="73"/>
      <c r="C119" s="73"/>
      <c r="D119" s="73"/>
      <c r="E119" s="73"/>
    </row>
    <row r="120" spans="1:5" ht="15.75" customHeight="1">
      <c r="A120" s="73"/>
      <c r="B120" s="73"/>
      <c r="C120" s="73"/>
      <c r="D120" s="73"/>
      <c r="E120" s="73"/>
    </row>
    <row r="121" spans="1:5" ht="15.75" customHeight="1">
      <c r="A121" s="73"/>
      <c r="B121" s="73"/>
      <c r="C121" s="73"/>
      <c r="D121" s="73"/>
      <c r="E121" s="73"/>
    </row>
    <row r="122" spans="1:5" ht="15.75" customHeight="1">
      <c r="A122" s="73"/>
      <c r="B122" s="73"/>
      <c r="C122" s="73"/>
      <c r="D122" s="73"/>
      <c r="E122" s="73"/>
    </row>
    <row r="123" spans="1:5" ht="15.75" customHeight="1">
      <c r="A123" s="73"/>
      <c r="B123" s="73"/>
      <c r="C123" s="73"/>
      <c r="D123" s="73"/>
      <c r="E123" s="73"/>
    </row>
    <row r="124" spans="1:5" ht="15.75" customHeight="1">
      <c r="A124" s="73"/>
      <c r="B124" s="73"/>
      <c r="C124" s="73"/>
      <c r="D124" s="73"/>
      <c r="E124" s="73"/>
    </row>
    <row r="125" spans="1:5" ht="15.75" customHeight="1">
      <c r="A125" s="73"/>
      <c r="B125" s="73"/>
      <c r="C125" s="73"/>
      <c r="D125" s="73"/>
      <c r="E125" s="73"/>
    </row>
    <row r="126" spans="1:5" ht="15.75" customHeight="1">
      <c r="A126" s="73"/>
      <c r="B126" s="73"/>
      <c r="C126" s="73"/>
      <c r="D126" s="73"/>
      <c r="E126" s="73"/>
    </row>
    <row r="127" spans="1:5" ht="15.75" customHeight="1">
      <c r="A127" s="73"/>
      <c r="B127" s="73"/>
      <c r="C127" s="73"/>
      <c r="D127" s="73"/>
      <c r="E127" s="73"/>
    </row>
    <row r="128" spans="1:5" ht="15.75" customHeight="1">
      <c r="A128" s="73"/>
      <c r="B128" s="73"/>
      <c r="C128" s="73"/>
      <c r="D128" s="73"/>
      <c r="E128" s="73"/>
    </row>
    <row r="129" spans="1:5" ht="15.75" customHeight="1">
      <c r="A129" s="73"/>
      <c r="B129" s="73"/>
      <c r="C129" s="73"/>
      <c r="D129" s="73"/>
      <c r="E129" s="73"/>
    </row>
    <row r="130" spans="1:5" ht="15.75" customHeight="1">
      <c r="A130" s="73"/>
      <c r="B130" s="73"/>
      <c r="C130" s="73"/>
      <c r="D130" s="73"/>
      <c r="E130" s="73"/>
    </row>
    <row r="131" spans="1:5" ht="15.75" customHeight="1">
      <c r="A131" s="73"/>
      <c r="B131" s="73"/>
      <c r="C131" s="73"/>
      <c r="D131" s="73"/>
      <c r="E131" s="73"/>
    </row>
    <row r="132" spans="1:5" ht="15.75" customHeight="1">
      <c r="A132" s="73"/>
      <c r="B132" s="73"/>
      <c r="C132" s="73"/>
      <c r="D132" s="73"/>
      <c r="E132" s="73"/>
    </row>
    <row r="133" spans="1:5" ht="15.75" customHeight="1">
      <c r="A133" s="73"/>
      <c r="B133" s="73"/>
      <c r="C133" s="73"/>
      <c r="D133" s="73"/>
      <c r="E133" s="73"/>
    </row>
    <row r="134" spans="1:5" ht="15.75" customHeight="1">
      <c r="A134" s="73"/>
      <c r="B134" s="73"/>
      <c r="C134" s="73"/>
      <c r="D134" s="73"/>
      <c r="E134" s="73"/>
    </row>
    <row r="135" spans="1:5" ht="15.75" customHeight="1">
      <c r="A135" s="73"/>
      <c r="B135" s="73"/>
      <c r="C135" s="73"/>
      <c r="D135" s="73"/>
      <c r="E135" s="73"/>
    </row>
    <row r="136" spans="1:5" ht="15.75" customHeight="1">
      <c r="A136" s="73"/>
      <c r="B136" s="73"/>
      <c r="C136" s="73"/>
      <c r="D136" s="73"/>
      <c r="E136" s="73"/>
    </row>
    <row r="137" spans="1:5" ht="15.75" customHeight="1">
      <c r="A137" s="73"/>
      <c r="B137" s="73"/>
      <c r="C137" s="73"/>
      <c r="D137" s="73"/>
      <c r="E137" s="73"/>
    </row>
    <row r="138" spans="1:5" ht="15.75" customHeight="1">
      <c r="A138" s="73"/>
      <c r="B138" s="73"/>
      <c r="C138" s="73"/>
      <c r="D138" s="73"/>
      <c r="E138" s="73"/>
    </row>
    <row r="139" spans="1:5" ht="15.75" customHeight="1">
      <c r="A139" s="73"/>
      <c r="B139" s="73"/>
      <c r="C139" s="73"/>
      <c r="D139" s="73"/>
      <c r="E139" s="73"/>
    </row>
    <row r="140" spans="1:5" ht="15.75" customHeight="1">
      <c r="A140" s="73"/>
      <c r="B140" s="73"/>
      <c r="C140" s="73"/>
      <c r="D140" s="73"/>
      <c r="E140" s="73"/>
    </row>
    <row r="141" spans="1:5" ht="15.75" customHeight="1">
      <c r="A141" s="73"/>
      <c r="B141" s="73"/>
      <c r="C141" s="73"/>
      <c r="D141" s="73"/>
      <c r="E141" s="73"/>
    </row>
    <row r="142" spans="1:5" ht="15.75" customHeight="1">
      <c r="A142" s="73"/>
      <c r="B142" s="73"/>
      <c r="C142" s="73"/>
      <c r="D142" s="73"/>
      <c r="E142" s="73"/>
    </row>
    <row r="143" spans="1:5" ht="15.75" customHeight="1">
      <c r="A143" s="73"/>
      <c r="B143" s="73"/>
      <c r="C143" s="73"/>
      <c r="D143" s="73"/>
      <c r="E143" s="73"/>
    </row>
    <row r="144" spans="1:5" ht="15.75" customHeight="1">
      <c r="A144" s="73"/>
      <c r="B144" s="73"/>
      <c r="C144" s="73"/>
      <c r="D144" s="73"/>
      <c r="E144" s="73"/>
    </row>
    <row r="145" spans="1:5" ht="15.75" customHeight="1">
      <c r="A145" s="73"/>
      <c r="B145" s="73"/>
      <c r="C145" s="73"/>
      <c r="D145" s="73"/>
      <c r="E145" s="73"/>
    </row>
    <row r="146" spans="1:5" ht="15.75" customHeight="1">
      <c r="A146" s="73"/>
      <c r="B146" s="73"/>
      <c r="C146" s="73"/>
      <c r="D146" s="73"/>
      <c r="E146" s="73"/>
    </row>
    <row r="147" spans="1:5" ht="15.75" customHeight="1">
      <c r="A147" s="73"/>
      <c r="B147" s="73"/>
      <c r="C147" s="73"/>
      <c r="D147" s="73"/>
      <c r="E147" s="73"/>
    </row>
    <row r="148" spans="1:5" ht="15.75" customHeight="1">
      <c r="A148" s="73"/>
      <c r="B148" s="73"/>
      <c r="C148" s="73"/>
      <c r="D148" s="73"/>
      <c r="E148" s="73"/>
    </row>
    <row r="149" spans="1:5" ht="15.75" customHeight="1">
      <c r="A149" s="73"/>
      <c r="B149" s="73"/>
      <c r="C149" s="73"/>
      <c r="D149" s="73"/>
      <c r="E149" s="73"/>
    </row>
    <row r="150" spans="1:5" ht="15.75" customHeight="1">
      <c r="A150" s="73"/>
      <c r="B150" s="73"/>
      <c r="C150" s="73"/>
      <c r="D150" s="73"/>
      <c r="E150" s="73"/>
    </row>
    <row r="151" spans="1:5" ht="15.75" customHeight="1">
      <c r="A151" s="73"/>
      <c r="B151" s="73"/>
      <c r="C151" s="73"/>
      <c r="D151" s="73"/>
      <c r="E151" s="73"/>
    </row>
    <row r="152" spans="1:5" ht="15.75" customHeight="1">
      <c r="A152" s="73"/>
      <c r="B152" s="73"/>
      <c r="C152" s="73"/>
      <c r="D152" s="73"/>
      <c r="E152" s="73"/>
    </row>
    <row r="153" spans="1:5" ht="15.75" customHeight="1">
      <c r="A153" s="73"/>
      <c r="B153" s="73"/>
      <c r="C153" s="73"/>
      <c r="D153" s="73"/>
      <c r="E153" s="73"/>
    </row>
    <row r="154" spans="1:5" ht="15.75" customHeight="1">
      <c r="A154" s="73"/>
      <c r="B154" s="73"/>
      <c r="C154" s="73"/>
      <c r="D154" s="73"/>
      <c r="E154" s="73"/>
    </row>
    <row r="155" spans="1:5" ht="15.75" customHeight="1">
      <c r="A155" s="73"/>
      <c r="B155" s="73"/>
      <c r="C155" s="73"/>
      <c r="D155" s="73"/>
      <c r="E155" s="73"/>
    </row>
    <row r="156" spans="1:5" ht="15.75" customHeight="1">
      <c r="A156" s="73"/>
      <c r="B156" s="73"/>
      <c r="C156" s="73"/>
      <c r="D156" s="73"/>
      <c r="E156" s="73"/>
    </row>
    <row r="157" spans="1:5" ht="15.75" customHeight="1">
      <c r="A157" s="73"/>
      <c r="B157" s="73"/>
      <c r="C157" s="73"/>
      <c r="D157" s="73"/>
      <c r="E157" s="73"/>
    </row>
    <row r="158" spans="1:5" ht="15.75" customHeight="1">
      <c r="A158" s="73"/>
      <c r="B158" s="73"/>
      <c r="C158" s="73"/>
      <c r="D158" s="73"/>
      <c r="E158" s="73"/>
    </row>
    <row r="159" spans="1:5" ht="15.75" customHeight="1">
      <c r="A159" s="73"/>
      <c r="B159" s="73"/>
      <c r="C159" s="73"/>
      <c r="D159" s="73"/>
      <c r="E159" s="73"/>
    </row>
    <row r="160" spans="1:5" ht="15.75" customHeight="1">
      <c r="A160" s="73"/>
      <c r="B160" s="73"/>
      <c r="C160" s="73"/>
      <c r="D160" s="73"/>
      <c r="E160" s="73"/>
    </row>
    <row r="161" spans="1:5" ht="15.75" customHeight="1">
      <c r="A161" s="73"/>
      <c r="B161" s="73"/>
      <c r="C161" s="73"/>
      <c r="D161" s="73"/>
      <c r="E161" s="73"/>
    </row>
    <row r="162" spans="1:5" ht="15.75" customHeight="1">
      <c r="A162" s="73"/>
      <c r="B162" s="73"/>
      <c r="C162" s="73"/>
      <c r="D162" s="73"/>
      <c r="E162" s="73"/>
    </row>
    <row r="163" spans="1:5" ht="15.75" customHeight="1">
      <c r="A163" s="73"/>
      <c r="B163" s="73"/>
      <c r="C163" s="73"/>
      <c r="D163" s="73"/>
      <c r="E163" s="73"/>
    </row>
    <row r="164" spans="1:5" ht="15.75" customHeight="1">
      <c r="A164" s="73"/>
      <c r="B164" s="73"/>
      <c r="C164" s="73"/>
      <c r="D164" s="73"/>
      <c r="E164" s="73"/>
    </row>
    <row r="165" spans="1:5" ht="15.75" customHeight="1">
      <c r="A165" s="73"/>
      <c r="B165" s="73"/>
      <c r="C165" s="73"/>
      <c r="D165" s="73"/>
      <c r="E165" s="73"/>
    </row>
    <row r="166" spans="1:5" ht="15.75" customHeight="1">
      <c r="A166" s="73"/>
      <c r="B166" s="73"/>
      <c r="C166" s="73"/>
      <c r="D166" s="73"/>
      <c r="E166" s="73"/>
    </row>
    <row r="167" spans="1:5" ht="15.75" customHeight="1">
      <c r="A167" s="73"/>
      <c r="B167" s="73"/>
      <c r="C167" s="73"/>
      <c r="D167" s="73"/>
      <c r="E167" s="73"/>
    </row>
    <row r="168" spans="1:5" ht="15.75" customHeight="1">
      <c r="A168" s="73"/>
      <c r="B168" s="73"/>
      <c r="C168" s="73"/>
      <c r="D168" s="73"/>
      <c r="E168" s="73"/>
    </row>
    <row r="169" spans="1:5" ht="15.75" customHeight="1">
      <c r="A169" s="73"/>
      <c r="B169" s="73"/>
      <c r="C169" s="73"/>
      <c r="D169" s="73"/>
      <c r="E169" s="73"/>
    </row>
    <row r="170" spans="1:5" ht="15.75" customHeight="1">
      <c r="A170" s="73"/>
      <c r="B170" s="73"/>
      <c r="C170" s="73"/>
      <c r="D170" s="73"/>
      <c r="E170" s="73"/>
    </row>
    <row r="171" spans="1:5" ht="15.75" customHeight="1">
      <c r="A171" s="73"/>
      <c r="B171" s="73"/>
      <c r="C171" s="73"/>
      <c r="D171" s="73"/>
      <c r="E171" s="73"/>
    </row>
    <row r="172" spans="1:5" ht="15.75" customHeight="1">
      <c r="A172" s="73"/>
      <c r="B172" s="73"/>
      <c r="C172" s="73"/>
      <c r="D172" s="73"/>
      <c r="E172" s="73"/>
    </row>
    <row r="173" spans="1:5" ht="15.75" customHeight="1">
      <c r="A173" s="73"/>
      <c r="B173" s="73"/>
      <c r="C173" s="73"/>
      <c r="D173" s="73"/>
      <c r="E173" s="73"/>
    </row>
    <row r="174" spans="1:5" ht="15.75" customHeight="1">
      <c r="A174" s="73"/>
      <c r="B174" s="73"/>
      <c r="C174" s="73"/>
      <c r="D174" s="73"/>
      <c r="E174" s="73"/>
    </row>
    <row r="175" spans="1:5" ht="15.75" customHeight="1">
      <c r="A175" s="73"/>
      <c r="B175" s="73"/>
      <c r="C175" s="73"/>
      <c r="D175" s="73"/>
      <c r="E175" s="73"/>
    </row>
    <row r="176" spans="1:5" ht="15.75" customHeight="1">
      <c r="A176" s="73"/>
      <c r="B176" s="73"/>
      <c r="C176" s="73"/>
      <c r="D176" s="73"/>
      <c r="E176" s="73"/>
    </row>
    <row r="177" spans="1:5" ht="15.75" customHeight="1">
      <c r="A177" s="73"/>
      <c r="B177" s="73"/>
      <c r="C177" s="73"/>
      <c r="D177" s="73"/>
      <c r="E177" s="73"/>
    </row>
    <row r="178" spans="1:5" ht="15.75" customHeight="1">
      <c r="A178" s="73"/>
      <c r="B178" s="73"/>
      <c r="C178" s="73"/>
      <c r="D178" s="73"/>
      <c r="E178" s="73"/>
    </row>
    <row r="179" spans="1:5" ht="15.75" customHeight="1">
      <c r="A179" s="73"/>
      <c r="B179" s="73"/>
      <c r="C179" s="73"/>
      <c r="D179" s="73"/>
      <c r="E179" s="73"/>
    </row>
    <row r="180" spans="1:5" ht="15.75" customHeight="1">
      <c r="A180" s="73"/>
      <c r="B180" s="73"/>
      <c r="C180" s="73"/>
      <c r="D180" s="73"/>
      <c r="E180" s="73"/>
    </row>
    <row r="181" spans="1:5" ht="15.75" customHeight="1">
      <c r="A181" s="73"/>
      <c r="B181" s="73"/>
      <c r="C181" s="73"/>
      <c r="D181" s="73"/>
      <c r="E181" s="73"/>
    </row>
    <row r="182" spans="1:5" ht="15.75" customHeight="1">
      <c r="A182" s="73"/>
      <c r="B182" s="73"/>
      <c r="C182" s="73"/>
      <c r="D182" s="73"/>
      <c r="E182" s="73"/>
    </row>
    <row r="183" spans="1:5" ht="15.75" customHeight="1">
      <c r="A183" s="73"/>
      <c r="B183" s="73"/>
      <c r="C183" s="73"/>
      <c r="D183" s="73"/>
      <c r="E183" s="73"/>
    </row>
    <row r="184" spans="1:5" ht="15.75" customHeight="1">
      <c r="A184" s="73"/>
      <c r="B184" s="73"/>
      <c r="C184" s="73"/>
      <c r="D184" s="73"/>
      <c r="E184" s="73"/>
    </row>
    <row r="185" spans="1:5" ht="15.75" customHeight="1">
      <c r="A185" s="73"/>
      <c r="B185" s="73"/>
      <c r="C185" s="73"/>
      <c r="D185" s="73"/>
      <c r="E185" s="73"/>
    </row>
    <row r="186" spans="1:5" ht="15.75" customHeight="1">
      <c r="A186" s="73"/>
      <c r="B186" s="73"/>
      <c r="C186" s="73"/>
      <c r="D186" s="73"/>
      <c r="E186" s="73"/>
    </row>
    <row r="187" spans="1:5" ht="15.75" customHeight="1">
      <c r="A187" s="73"/>
      <c r="B187" s="73"/>
      <c r="C187" s="73"/>
      <c r="D187" s="73"/>
      <c r="E187" s="73"/>
    </row>
    <row r="188" spans="1:5" ht="15.75" customHeight="1">
      <c r="A188" s="73"/>
      <c r="B188" s="73"/>
      <c r="C188" s="73"/>
      <c r="D188" s="73"/>
      <c r="E188" s="73"/>
    </row>
    <row r="189" spans="1:5" ht="15.75" customHeight="1">
      <c r="A189" s="73"/>
      <c r="B189" s="73"/>
      <c r="C189" s="73"/>
      <c r="D189" s="73"/>
      <c r="E189" s="73"/>
    </row>
    <row r="190" spans="1:5" ht="15.75" customHeight="1">
      <c r="A190" s="73"/>
      <c r="B190" s="73"/>
      <c r="C190" s="73"/>
      <c r="D190" s="73"/>
      <c r="E190" s="73"/>
    </row>
    <row r="191" spans="1:5" ht="15.75" customHeight="1">
      <c r="A191" s="73"/>
      <c r="B191" s="73"/>
      <c r="C191" s="73"/>
      <c r="D191" s="73"/>
      <c r="E191" s="73"/>
    </row>
    <row r="192" spans="1:5" ht="15.75" customHeight="1">
      <c r="A192" s="73"/>
      <c r="B192" s="73"/>
      <c r="C192" s="73"/>
      <c r="D192" s="73"/>
      <c r="E192" s="73"/>
    </row>
    <row r="193" spans="1:5" ht="15.75" customHeight="1">
      <c r="A193" s="73"/>
      <c r="B193" s="73"/>
      <c r="C193" s="73"/>
      <c r="D193" s="73"/>
      <c r="E193" s="73"/>
    </row>
    <row r="194" spans="1:5" ht="15.75" customHeight="1">
      <c r="A194" s="73"/>
      <c r="B194" s="73"/>
      <c r="C194" s="73"/>
      <c r="D194" s="73"/>
      <c r="E194" s="73"/>
    </row>
    <row r="195" spans="1:5" ht="15.75" customHeight="1">
      <c r="A195" s="73"/>
      <c r="B195" s="73"/>
      <c r="C195" s="73"/>
      <c r="D195" s="73"/>
      <c r="E195" s="73"/>
    </row>
    <row r="196" spans="1:5" ht="15.75" customHeight="1">
      <c r="A196" s="73"/>
      <c r="B196" s="73"/>
      <c r="C196" s="73"/>
      <c r="D196" s="73"/>
      <c r="E196" s="73"/>
    </row>
    <row r="197" spans="1:5" ht="15.75" customHeight="1">
      <c r="A197" s="73"/>
      <c r="B197" s="73"/>
      <c r="C197" s="73"/>
      <c r="D197" s="73"/>
      <c r="E197" s="73"/>
    </row>
    <row r="198" spans="1:5" ht="15.75" customHeight="1">
      <c r="A198" s="73"/>
      <c r="B198" s="73"/>
      <c r="C198" s="73"/>
      <c r="D198" s="73"/>
      <c r="E198" s="73"/>
    </row>
    <row r="199" spans="1:5" ht="15.75" customHeight="1">
      <c r="A199" s="73"/>
      <c r="B199" s="73"/>
      <c r="C199" s="73"/>
      <c r="D199" s="73"/>
      <c r="E199" s="73"/>
    </row>
    <row r="200" spans="1:5" ht="15.75" customHeight="1">
      <c r="A200" s="73"/>
      <c r="B200" s="73"/>
      <c r="C200" s="73"/>
      <c r="D200" s="73"/>
      <c r="E200" s="73"/>
    </row>
    <row r="201" spans="1:5" ht="15.75" customHeight="1">
      <c r="A201" s="73"/>
      <c r="B201" s="73"/>
      <c r="C201" s="73"/>
      <c r="D201" s="73"/>
      <c r="E201" s="73"/>
    </row>
    <row r="202" spans="1:5" ht="15.75" customHeight="1">
      <c r="A202" s="73"/>
      <c r="B202" s="73"/>
      <c r="C202" s="73"/>
      <c r="D202" s="73"/>
      <c r="E202" s="73"/>
    </row>
    <row r="203" spans="1:5" ht="15.75" customHeight="1">
      <c r="A203" s="73"/>
      <c r="B203" s="73"/>
      <c r="C203" s="73"/>
      <c r="D203" s="73"/>
      <c r="E203" s="73"/>
    </row>
    <row r="204" spans="1:5" ht="15.75" customHeight="1">
      <c r="A204" s="73"/>
      <c r="B204" s="73"/>
      <c r="C204" s="73"/>
      <c r="D204" s="73"/>
      <c r="E204" s="73"/>
    </row>
    <row r="205" spans="1:5" ht="15.75" customHeight="1">
      <c r="A205" s="73"/>
      <c r="B205" s="73"/>
      <c r="C205" s="73"/>
      <c r="D205" s="73"/>
      <c r="E205" s="73"/>
    </row>
    <row r="206" spans="1:5" ht="15.75" customHeight="1">
      <c r="A206" s="73"/>
      <c r="B206" s="73"/>
      <c r="C206" s="73"/>
      <c r="D206" s="73"/>
      <c r="E206" s="73"/>
    </row>
    <row r="207" spans="1:5" ht="15.75" customHeight="1">
      <c r="A207" s="73"/>
      <c r="B207" s="73"/>
      <c r="C207" s="73"/>
      <c r="D207" s="73"/>
      <c r="E207" s="73"/>
    </row>
    <row r="208" spans="1:5" ht="15.75" customHeight="1">
      <c r="A208" s="73"/>
      <c r="B208" s="73"/>
      <c r="C208" s="73"/>
      <c r="D208" s="73"/>
      <c r="E208" s="73"/>
    </row>
    <row r="209" spans="1:5" ht="15.75" customHeight="1">
      <c r="A209" s="73"/>
      <c r="B209" s="73"/>
      <c r="C209" s="73"/>
      <c r="D209" s="73"/>
      <c r="E209" s="73"/>
    </row>
    <row r="210" spans="1:5" ht="15.75" customHeight="1">
      <c r="A210" s="73"/>
      <c r="B210" s="73"/>
      <c r="C210" s="73"/>
      <c r="D210" s="73"/>
      <c r="E210" s="73"/>
    </row>
    <row r="211" spans="1:5" ht="15.75" customHeight="1">
      <c r="A211" s="73"/>
      <c r="B211" s="73"/>
      <c r="C211" s="73"/>
      <c r="D211" s="73"/>
      <c r="E211" s="73"/>
    </row>
    <row r="212" spans="1:5" ht="15.75" customHeight="1">
      <c r="A212" s="73"/>
      <c r="B212" s="73"/>
      <c r="C212" s="73"/>
      <c r="D212" s="73"/>
      <c r="E212" s="73"/>
    </row>
    <row r="213" spans="1:5" ht="15.75" customHeight="1">
      <c r="A213" s="73"/>
      <c r="B213" s="73"/>
      <c r="C213" s="73"/>
      <c r="D213" s="73"/>
      <c r="E213" s="73"/>
    </row>
    <row r="214" spans="1:5" ht="15.75" customHeight="1">
      <c r="A214" s="73"/>
      <c r="B214" s="73"/>
      <c r="C214" s="73"/>
      <c r="D214" s="73"/>
      <c r="E214" s="73"/>
    </row>
    <row r="215" spans="1:5" ht="15.75" customHeight="1">
      <c r="A215" s="73"/>
      <c r="B215" s="73"/>
      <c r="C215" s="73"/>
      <c r="D215" s="73"/>
      <c r="E215" s="73"/>
    </row>
    <row r="216" spans="1:5" ht="15.75" customHeight="1">
      <c r="A216" s="73"/>
      <c r="B216" s="73"/>
      <c r="C216" s="73"/>
      <c r="D216" s="73"/>
      <c r="E216" s="73"/>
    </row>
    <row r="217" spans="1:5" ht="15.75" customHeight="1">
      <c r="A217" s="73"/>
      <c r="B217" s="73"/>
      <c r="C217" s="73"/>
      <c r="D217" s="73"/>
      <c r="E217" s="73"/>
    </row>
    <row r="218" spans="1:5" ht="15.75" customHeight="1">
      <c r="A218" s="73"/>
      <c r="B218" s="73"/>
      <c r="C218" s="73"/>
      <c r="D218" s="73"/>
      <c r="E218" s="73"/>
    </row>
    <row r="219" spans="1:5" ht="15.75" customHeight="1">
      <c r="A219" s="73"/>
      <c r="B219" s="73"/>
      <c r="C219" s="73"/>
      <c r="D219" s="73"/>
      <c r="E219" s="73"/>
    </row>
    <row r="220" spans="1:5" ht="15.75" customHeight="1">
      <c r="A220" s="73"/>
      <c r="B220" s="73"/>
      <c r="C220" s="73"/>
      <c r="D220" s="73"/>
      <c r="E220" s="73"/>
    </row>
    <row r="221" spans="1:5" ht="15.75" customHeight="1">
      <c r="A221" s="73"/>
      <c r="B221" s="73"/>
      <c r="C221" s="73"/>
      <c r="D221" s="73"/>
      <c r="E221" s="73"/>
    </row>
    <row r="222" spans="1:5" ht="15.75" customHeight="1">
      <c r="A222" s="73"/>
      <c r="B222" s="73"/>
      <c r="C222" s="73"/>
      <c r="D222" s="73"/>
      <c r="E222" s="73"/>
    </row>
    <row r="223" spans="1:5" ht="15.75" customHeight="1">
      <c r="A223" s="73"/>
      <c r="B223" s="73"/>
      <c r="C223" s="73"/>
      <c r="D223" s="73"/>
      <c r="E223" s="73"/>
    </row>
    <row r="224" spans="1: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6">
    <mergeCell ref="D18:D20"/>
    <mergeCell ref="A1:A2"/>
    <mergeCell ref="A3:B3"/>
    <mergeCell ref="D8:E9"/>
    <mergeCell ref="D14:E14"/>
    <mergeCell ref="D17:E17"/>
  </mergeCells>
  <dataValidations count="3">
    <dataValidation type="list" allowBlank="1" showErrorMessage="1" sqref="C11:C13" xr:uid="{00000000-0002-0000-0100-000000000000}">
      <formula1>"Arable,Beef,Dairy,Fruit,Lowland grazing,Mixed (arable/livestock),Other,Pigs,Potatoes,Poultry - layers,Poultry - meat,Sheep,Upland grazing,Vegetables,Vineyard,Processing,Winery,Non-agricultural business"</formula1>
    </dataValidation>
    <dataValidation type="list" allowBlank="1" showErrorMessage="1" sqref="C14:C15" xr:uid="{00000000-0002-0000-0100-000001000000}">
      <formula1>"Organic,Leaf Marque,Pasture for Life,Farm Wilder,A Greener World"</formula1>
    </dataValidation>
    <dataValidation type="list" allowBlank="1" showErrorMessage="1" sqref="C16" xr:uid="{00000000-0002-0000-0100-000002000000}">
      <formula1>"Sandy/light,Sandy loam,Sandy clay loam,Sandy silt loam,Loam,Medium loam,Clay loam,Clay,Heavy clay,Silty,Silty clay loam,Chalk,Peat"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3CA00"/>
    <outlinePr summaryBelow="0" summaryRight="0"/>
  </sheetPr>
  <dimension ref="A1:S1000"/>
  <sheetViews>
    <sheetView topLeftCell="A151" workbookViewId="0">
      <pane xSplit="1" topLeftCell="B1" activePane="topRight" state="frozen"/>
      <selection pane="topRight" activeCell="B2" sqref="B2:K2"/>
    </sheetView>
  </sheetViews>
  <sheetFormatPr defaultColWidth="14.42578125" defaultRowHeight="15" customHeight="1"/>
  <cols>
    <col min="1" max="1" width="42" customWidth="1"/>
    <col min="19" max="19" width="58.85546875" customWidth="1"/>
  </cols>
  <sheetData>
    <row r="1" spans="1:19" ht="19.5">
      <c r="A1" s="1158" t="s">
        <v>17</v>
      </c>
      <c r="B1" s="74" t="s">
        <v>114</v>
      </c>
      <c r="C1" s="75"/>
      <c r="D1" s="75"/>
      <c r="E1" s="75"/>
      <c r="F1" s="75"/>
      <c r="G1" s="75"/>
      <c r="H1" s="75"/>
      <c r="I1" s="75"/>
      <c r="J1" s="75"/>
      <c r="K1" s="75"/>
      <c r="L1" s="75"/>
      <c r="M1" s="75"/>
      <c r="N1" s="75"/>
      <c r="O1" s="75"/>
      <c r="P1" s="75"/>
      <c r="Q1" s="75"/>
      <c r="R1" s="75"/>
      <c r="S1" s="75"/>
    </row>
    <row r="2" spans="1:19" ht="18.75">
      <c r="A2" s="1159"/>
      <c r="B2" s="1166" t="s">
        <v>115</v>
      </c>
      <c r="C2" s="1167"/>
      <c r="D2" s="1167"/>
      <c r="E2" s="1167"/>
      <c r="F2" s="1167"/>
      <c r="G2" s="1167"/>
      <c r="H2" s="1167"/>
      <c r="I2" s="1167"/>
      <c r="J2" s="1167"/>
      <c r="K2" s="1168"/>
      <c r="L2" s="76"/>
      <c r="M2" s="76"/>
      <c r="N2" s="76"/>
      <c r="O2" s="76"/>
      <c r="P2" s="76"/>
      <c r="Q2" s="76"/>
      <c r="R2" s="76"/>
      <c r="S2" s="75"/>
    </row>
    <row r="3" spans="1:19" ht="68.25" customHeight="1">
      <c r="A3" s="77" t="s">
        <v>113</v>
      </c>
      <c r="B3" s="78"/>
      <c r="C3" s="78"/>
      <c r="D3" s="79"/>
      <c r="E3" s="80"/>
      <c r="F3" s="81"/>
      <c r="G3" s="77"/>
      <c r="H3" s="78"/>
      <c r="I3" s="78"/>
      <c r="J3" s="79"/>
      <c r="K3" s="80"/>
      <c r="L3" s="81"/>
      <c r="M3" s="77"/>
      <c r="N3" s="78"/>
      <c r="O3" s="78"/>
      <c r="P3" s="79"/>
      <c r="Q3" s="80"/>
      <c r="R3" s="81"/>
      <c r="S3" s="77"/>
    </row>
    <row r="4" spans="1:19" ht="23.25">
      <c r="A4" s="82"/>
      <c r="B4" s="82"/>
      <c r="C4" s="82"/>
      <c r="D4" s="82"/>
      <c r="E4" s="82"/>
      <c r="F4" s="82"/>
      <c r="G4" s="82"/>
      <c r="H4" s="82"/>
      <c r="I4" s="82"/>
      <c r="J4" s="82"/>
      <c r="K4" s="83"/>
      <c r="L4" s="1169" t="s">
        <v>116</v>
      </c>
      <c r="M4" s="1170"/>
      <c r="N4" s="1170"/>
      <c r="O4" s="1170"/>
      <c r="P4" s="1171"/>
      <c r="Q4" s="1172" t="s">
        <v>117</v>
      </c>
      <c r="R4" s="1173"/>
      <c r="S4" s="84"/>
    </row>
    <row r="5" spans="1:19" ht="23.25">
      <c r="A5" s="82"/>
      <c r="B5" s="82"/>
      <c r="C5" s="82"/>
      <c r="D5" s="82"/>
      <c r="E5" s="82"/>
      <c r="F5" s="82"/>
      <c r="G5" s="82"/>
      <c r="H5" s="82"/>
      <c r="I5" s="82"/>
      <c r="J5" s="82"/>
      <c r="K5" s="83"/>
      <c r="L5" s="1174" t="s">
        <v>118</v>
      </c>
      <c r="M5" s="1170"/>
      <c r="N5" s="1170"/>
      <c r="O5" s="1170"/>
      <c r="P5" s="1170"/>
      <c r="Q5" s="1175" t="s">
        <v>119</v>
      </c>
      <c r="R5" s="1173"/>
      <c r="S5" s="85"/>
    </row>
    <row r="6" spans="1:19" ht="116.25">
      <c r="A6" s="86"/>
      <c r="B6" s="87" t="s">
        <v>120</v>
      </c>
      <c r="C6" s="88" t="s">
        <v>121</v>
      </c>
      <c r="D6" s="88" t="s">
        <v>122</v>
      </c>
      <c r="E6" s="87" t="s">
        <v>123</v>
      </c>
      <c r="F6" s="87" t="s">
        <v>124</v>
      </c>
      <c r="G6" s="87" t="s">
        <v>125</v>
      </c>
      <c r="H6" s="87" t="s">
        <v>126</v>
      </c>
      <c r="I6" s="87" t="s">
        <v>127</v>
      </c>
      <c r="J6" s="87" t="s">
        <v>128</v>
      </c>
      <c r="K6" s="89" t="s">
        <v>129</v>
      </c>
      <c r="L6" s="90" t="s">
        <v>130</v>
      </c>
      <c r="M6" s="91" t="s">
        <v>131</v>
      </c>
      <c r="N6" s="92" t="s">
        <v>132</v>
      </c>
      <c r="O6" s="92" t="s">
        <v>133</v>
      </c>
      <c r="P6" s="93" t="s">
        <v>134</v>
      </c>
      <c r="Q6" s="94" t="s">
        <v>135</v>
      </c>
      <c r="R6" s="95" t="s">
        <v>136</v>
      </c>
      <c r="S6" s="96" t="s">
        <v>87</v>
      </c>
    </row>
    <row r="7" spans="1:19" ht="19.5">
      <c r="A7" s="97" t="s">
        <v>137</v>
      </c>
      <c r="B7" s="98"/>
      <c r="C7" s="99"/>
      <c r="D7" s="99"/>
      <c r="E7" s="99"/>
      <c r="F7" s="99"/>
      <c r="G7" s="99"/>
      <c r="H7" s="99"/>
      <c r="I7" s="100"/>
      <c r="J7" s="100"/>
      <c r="K7" s="99"/>
      <c r="L7" s="101"/>
      <c r="M7" s="101"/>
      <c r="N7" s="101"/>
      <c r="O7" s="101"/>
      <c r="P7" s="101"/>
      <c r="Q7" s="101"/>
      <c r="R7" s="101"/>
      <c r="S7" s="102"/>
    </row>
    <row r="8" spans="1:19" ht="19.5">
      <c r="A8" s="103" t="s">
        <v>138</v>
      </c>
      <c r="B8" s="104">
        <f>'Average head of livestock'!D8</f>
        <v>0</v>
      </c>
      <c r="C8" s="105">
        <f>'Average head of livestock'!C8</f>
        <v>685</v>
      </c>
      <c r="D8" s="106">
        <f>'Average head of livestock'!C8</f>
        <v>685</v>
      </c>
      <c r="E8" s="107"/>
      <c r="F8" s="107"/>
      <c r="G8" s="107"/>
      <c r="H8" s="107"/>
      <c r="I8" s="108"/>
      <c r="J8" s="108"/>
      <c r="K8" s="109"/>
      <c r="L8" s="110"/>
      <c r="M8" s="111"/>
      <c r="N8" s="111"/>
      <c r="O8" s="111"/>
      <c r="P8" s="112"/>
      <c r="Q8" s="110"/>
      <c r="R8" s="112"/>
      <c r="S8" s="1176" t="s">
        <v>139</v>
      </c>
    </row>
    <row r="9" spans="1:19" ht="19.5">
      <c r="A9" s="113" t="s">
        <v>140</v>
      </c>
      <c r="B9" s="104">
        <f>'Average head of livestock'!D9</f>
        <v>0</v>
      </c>
      <c r="C9" s="114">
        <f>'Average head of livestock'!C9</f>
        <v>466</v>
      </c>
      <c r="D9" s="106">
        <f>'Average head of livestock'!C9</f>
        <v>466</v>
      </c>
      <c r="E9" s="115"/>
      <c r="F9" s="115"/>
      <c r="G9" s="115"/>
      <c r="H9" s="116"/>
      <c r="I9" s="117"/>
      <c r="J9" s="117"/>
      <c r="K9" s="118"/>
      <c r="L9" s="119"/>
      <c r="M9" s="120"/>
      <c r="N9" s="120"/>
      <c r="O9" s="120"/>
      <c r="P9" s="121"/>
      <c r="Q9" s="119"/>
      <c r="R9" s="121"/>
      <c r="S9" s="1177"/>
    </row>
    <row r="10" spans="1:19" ht="19.5">
      <c r="A10" s="113" t="s">
        <v>141</v>
      </c>
      <c r="B10" s="104">
        <f>'Average head of livestock'!D10</f>
        <v>0</v>
      </c>
      <c r="C10" s="114">
        <f>'Average head of livestock'!C10</f>
        <v>466</v>
      </c>
      <c r="D10" s="106">
        <f>'Average head of livestock'!C10</f>
        <v>466</v>
      </c>
      <c r="E10" s="115"/>
      <c r="F10" s="115"/>
      <c r="G10" s="115"/>
      <c r="H10" s="122"/>
      <c r="I10" s="122"/>
      <c r="J10" s="122"/>
      <c r="K10" s="118"/>
      <c r="L10" s="119"/>
      <c r="M10" s="120"/>
      <c r="N10" s="120"/>
      <c r="O10" s="120"/>
      <c r="P10" s="121"/>
      <c r="Q10" s="119"/>
      <c r="R10" s="121"/>
      <c r="S10" s="1177"/>
    </row>
    <row r="11" spans="1:19" ht="19.5">
      <c r="A11" s="113" t="s">
        <v>142</v>
      </c>
      <c r="B11" s="104">
        <f>'Average head of livestock'!D11</f>
        <v>0</v>
      </c>
      <c r="C11" s="114">
        <f>'Average head of livestock'!C11</f>
        <v>185</v>
      </c>
      <c r="D11" s="106">
        <f>'Average head of livestock'!C11</f>
        <v>185</v>
      </c>
      <c r="E11" s="115"/>
      <c r="F11" s="115"/>
      <c r="G11" s="115"/>
      <c r="H11" s="123"/>
      <c r="I11" s="123"/>
      <c r="J11" s="123"/>
      <c r="K11" s="118"/>
      <c r="L11" s="119"/>
      <c r="M11" s="120"/>
      <c r="N11" s="120"/>
      <c r="O11" s="120"/>
      <c r="P11" s="121"/>
      <c r="Q11" s="119"/>
      <c r="R11" s="121"/>
      <c r="S11" s="1177"/>
    </row>
    <row r="12" spans="1:19" ht="19.5">
      <c r="A12" s="113" t="s">
        <v>143</v>
      </c>
      <c r="B12" s="104">
        <f>'Average head of livestock'!D12</f>
        <v>0</v>
      </c>
      <c r="C12" s="114">
        <f>'Average head of livestock'!C12</f>
        <v>550</v>
      </c>
      <c r="D12" s="106">
        <f>'Average head of livestock'!C12</f>
        <v>550</v>
      </c>
      <c r="E12" s="106"/>
      <c r="F12" s="106"/>
      <c r="G12" s="106"/>
      <c r="H12" s="123"/>
      <c r="I12" s="123"/>
      <c r="J12" s="123"/>
      <c r="K12" s="124"/>
      <c r="L12" s="119"/>
      <c r="M12" s="120"/>
      <c r="N12" s="120"/>
      <c r="O12" s="120"/>
      <c r="P12" s="121"/>
      <c r="Q12" s="119"/>
      <c r="R12" s="121"/>
      <c r="S12" s="1177"/>
    </row>
    <row r="13" spans="1:19" ht="19.5">
      <c r="A13" s="125" t="s">
        <v>144</v>
      </c>
      <c r="B13" s="104">
        <f>'Average head of livestock'!D13</f>
        <v>0</v>
      </c>
      <c r="C13" s="126">
        <f>'Average head of livestock'!C13</f>
        <v>900</v>
      </c>
      <c r="D13" s="106">
        <f>'Average head of livestock'!C13</f>
        <v>900</v>
      </c>
      <c r="E13" s="127"/>
      <c r="F13" s="127"/>
      <c r="G13" s="127"/>
      <c r="H13" s="128"/>
      <c r="I13" s="128"/>
      <c r="J13" s="128"/>
      <c r="K13" s="129"/>
      <c r="L13" s="130"/>
      <c r="M13" s="131"/>
      <c r="N13" s="131"/>
      <c r="O13" s="131"/>
      <c r="P13" s="132"/>
      <c r="Q13" s="130"/>
      <c r="R13" s="132"/>
      <c r="S13" s="1129"/>
    </row>
    <row r="14" spans="1:19" ht="19.5">
      <c r="A14" s="97" t="s">
        <v>145</v>
      </c>
      <c r="B14" s="133">
        <f>'Average head of livestock'!B14</f>
        <v>0</v>
      </c>
      <c r="C14" s="134">
        <f>'Average head of livestock'!C14</f>
        <v>0</v>
      </c>
      <c r="D14" s="99">
        <f>'Average head of livestock'!D14</f>
        <v>0</v>
      </c>
      <c r="E14" s="99"/>
      <c r="F14" s="99"/>
      <c r="G14" s="99"/>
      <c r="H14" s="135"/>
      <c r="I14" s="135"/>
      <c r="J14" s="135"/>
      <c r="K14" s="99"/>
      <c r="L14" s="101"/>
      <c r="M14" s="101"/>
      <c r="N14" s="101"/>
      <c r="O14" s="101"/>
      <c r="P14" s="101"/>
      <c r="Q14" s="101"/>
      <c r="R14" s="136"/>
      <c r="S14" s="1183" t="s">
        <v>146</v>
      </c>
    </row>
    <row r="15" spans="1:19" ht="19.5">
      <c r="A15" s="137" t="s">
        <v>142</v>
      </c>
      <c r="B15" s="104">
        <f>'Average head of livestock'!D15</f>
        <v>0</v>
      </c>
      <c r="C15" s="105">
        <f>'Average head of livestock'!C15</f>
        <v>200</v>
      </c>
      <c r="D15" s="106">
        <f>'Average head of livestock'!C15</f>
        <v>200</v>
      </c>
      <c r="E15" s="138"/>
      <c r="F15" s="138"/>
      <c r="G15" s="138"/>
      <c r="H15" s="139"/>
      <c r="I15" s="139"/>
      <c r="J15" s="139"/>
      <c r="K15" s="140"/>
      <c r="L15" s="110"/>
      <c r="M15" s="111"/>
      <c r="N15" s="111"/>
      <c r="O15" s="111"/>
      <c r="P15" s="112"/>
      <c r="Q15" s="110"/>
      <c r="R15" s="112"/>
      <c r="S15" s="1184"/>
    </row>
    <row r="16" spans="1:19" ht="19.5">
      <c r="A16" s="137" t="s">
        <v>145</v>
      </c>
      <c r="B16" s="104">
        <f>'Average head of livestock'!D16</f>
        <v>0</v>
      </c>
      <c r="C16" s="114">
        <f>'Average head of livestock'!C16</f>
        <v>385</v>
      </c>
      <c r="D16" s="106">
        <f>'Average head of livestock'!C16</f>
        <v>385</v>
      </c>
      <c r="E16" s="115"/>
      <c r="F16" s="115"/>
      <c r="G16" s="115"/>
      <c r="H16" s="123"/>
      <c r="I16" s="123"/>
      <c r="J16" s="123"/>
      <c r="K16" s="118"/>
      <c r="L16" s="119"/>
      <c r="M16" s="120"/>
      <c r="N16" s="120"/>
      <c r="O16" s="120"/>
      <c r="P16" s="121"/>
      <c r="Q16" s="119"/>
      <c r="R16" s="121"/>
      <c r="S16" s="141"/>
    </row>
    <row r="17" spans="1:19" ht="19.5">
      <c r="A17" s="137" t="s">
        <v>147</v>
      </c>
      <c r="B17" s="104">
        <f>'Average head of livestock'!D17</f>
        <v>0</v>
      </c>
      <c r="C17" s="114">
        <f>'Average head of livestock'!C17</f>
        <v>600</v>
      </c>
      <c r="D17" s="106">
        <f>'Average head of livestock'!C17</f>
        <v>600</v>
      </c>
      <c r="E17" s="115"/>
      <c r="F17" s="115"/>
      <c r="G17" s="115"/>
      <c r="H17" s="123"/>
      <c r="I17" s="123"/>
      <c r="J17" s="123"/>
      <c r="K17" s="118"/>
      <c r="L17" s="119"/>
      <c r="M17" s="120"/>
      <c r="N17" s="120"/>
      <c r="O17" s="120"/>
      <c r="P17" s="121"/>
      <c r="Q17" s="119"/>
      <c r="R17" s="121"/>
      <c r="S17" s="1185" t="s">
        <v>148</v>
      </c>
    </row>
    <row r="18" spans="1:19" ht="19.5">
      <c r="A18" s="137" t="s">
        <v>149</v>
      </c>
      <c r="B18" s="104">
        <f>'Average head of livestock'!D18</f>
        <v>0</v>
      </c>
      <c r="C18" s="114">
        <f>'Average head of livestock'!C18</f>
        <v>550</v>
      </c>
      <c r="D18" s="106">
        <f>'Average head of livestock'!C18</f>
        <v>550</v>
      </c>
      <c r="E18" s="106"/>
      <c r="F18" s="106"/>
      <c r="G18" s="106"/>
      <c r="H18" s="123"/>
      <c r="I18" s="123"/>
      <c r="J18" s="123"/>
      <c r="K18" s="124"/>
      <c r="L18" s="119"/>
      <c r="M18" s="120"/>
      <c r="N18" s="120"/>
      <c r="O18" s="120"/>
      <c r="P18" s="121"/>
      <c r="Q18" s="119"/>
      <c r="R18" s="121"/>
      <c r="S18" s="1186"/>
    </row>
    <row r="19" spans="1:19" ht="19.5">
      <c r="A19" s="137" t="s">
        <v>144</v>
      </c>
      <c r="B19" s="104">
        <f>'Average head of livestock'!D19</f>
        <v>0</v>
      </c>
      <c r="C19" s="114">
        <f>'Average head of livestock'!C19</f>
        <v>900</v>
      </c>
      <c r="D19" s="106">
        <f>'Average head of livestock'!C19</f>
        <v>900</v>
      </c>
      <c r="E19" s="115"/>
      <c r="F19" s="115"/>
      <c r="G19" s="115"/>
      <c r="H19" s="123"/>
      <c r="I19" s="123"/>
      <c r="J19" s="123"/>
      <c r="K19" s="118"/>
      <c r="L19" s="119"/>
      <c r="M19" s="120"/>
      <c r="N19" s="120"/>
      <c r="O19" s="120"/>
      <c r="P19" s="121"/>
      <c r="Q19" s="119"/>
      <c r="R19" s="121"/>
      <c r="S19" s="1186"/>
    </row>
    <row r="20" spans="1:19" ht="19.5">
      <c r="A20" s="137" t="s">
        <v>150</v>
      </c>
      <c r="B20" s="104">
        <f>'Average head of livestock'!D20</f>
        <v>0</v>
      </c>
      <c r="C20" s="114">
        <f>'Average head of livestock'!C20</f>
        <v>900</v>
      </c>
      <c r="D20" s="106">
        <f>'Average head of livestock'!C20</f>
        <v>900</v>
      </c>
      <c r="E20" s="115"/>
      <c r="F20" s="115"/>
      <c r="G20" s="115"/>
      <c r="H20" s="123"/>
      <c r="I20" s="123"/>
      <c r="J20" s="123"/>
      <c r="K20" s="118"/>
      <c r="L20" s="119"/>
      <c r="M20" s="120"/>
      <c r="N20" s="120"/>
      <c r="O20" s="120"/>
      <c r="P20" s="121"/>
      <c r="Q20" s="119"/>
      <c r="R20" s="121"/>
      <c r="S20" s="1184"/>
    </row>
    <row r="21" spans="1:19" ht="15.75" customHeight="1">
      <c r="A21" s="137" t="s">
        <v>151</v>
      </c>
      <c r="B21" s="104">
        <f>'Average head of livestock'!D21</f>
        <v>0</v>
      </c>
      <c r="C21" s="114">
        <f>'Average head of livestock'!C21</f>
        <v>400</v>
      </c>
      <c r="D21" s="106">
        <f>'Average head of livestock'!C21</f>
        <v>400</v>
      </c>
      <c r="E21" s="115"/>
      <c r="F21" s="115"/>
      <c r="G21" s="115"/>
      <c r="H21" s="123"/>
      <c r="I21" s="123"/>
      <c r="J21" s="123"/>
      <c r="K21" s="118"/>
      <c r="L21" s="119"/>
      <c r="M21" s="120"/>
      <c r="N21" s="120"/>
      <c r="O21" s="120"/>
      <c r="P21" s="121"/>
      <c r="Q21" s="119"/>
      <c r="R21" s="121"/>
      <c r="S21" s="1183" t="s">
        <v>152</v>
      </c>
    </row>
    <row r="22" spans="1:19" ht="15.75" customHeight="1">
      <c r="A22" s="137" t="s">
        <v>153</v>
      </c>
      <c r="B22" s="104">
        <f>'Average head of livestock'!D22</f>
        <v>0</v>
      </c>
      <c r="C22" s="126">
        <f>'Average head of livestock'!C22</f>
        <v>600</v>
      </c>
      <c r="D22" s="106">
        <f>'Average head of livestock'!C22</f>
        <v>600</v>
      </c>
      <c r="E22" s="127"/>
      <c r="F22" s="127"/>
      <c r="G22" s="127"/>
      <c r="H22" s="128"/>
      <c r="I22" s="128"/>
      <c r="J22" s="128"/>
      <c r="K22" s="129"/>
      <c r="L22" s="130"/>
      <c r="M22" s="131"/>
      <c r="N22" s="131"/>
      <c r="O22" s="131"/>
      <c r="P22" s="132"/>
      <c r="Q22" s="130"/>
      <c r="R22" s="132"/>
      <c r="S22" s="1186"/>
    </row>
    <row r="23" spans="1:19" ht="15.75" customHeight="1">
      <c r="A23" s="142" t="s">
        <v>154</v>
      </c>
      <c r="B23" s="133">
        <f>'Average head of livestock'!B23</f>
        <v>0</v>
      </c>
      <c r="C23" s="143">
        <f>'Average head of livestock'!C23</f>
        <v>0</v>
      </c>
      <c r="D23" s="144">
        <f>'Average head of livestock'!D23</f>
        <v>0</v>
      </c>
      <c r="E23" s="144"/>
      <c r="F23" s="144"/>
      <c r="G23" s="144"/>
      <c r="H23" s="145"/>
      <c r="I23" s="145"/>
      <c r="J23" s="145"/>
      <c r="K23" s="144"/>
      <c r="L23" s="146"/>
      <c r="M23" s="146"/>
      <c r="N23" s="146"/>
      <c r="O23" s="146"/>
      <c r="P23" s="146"/>
      <c r="Q23" s="146"/>
      <c r="R23" s="147"/>
      <c r="S23" s="1184"/>
    </row>
    <row r="24" spans="1:19" ht="15.75" customHeight="1">
      <c r="A24" s="113" t="s">
        <v>155</v>
      </c>
      <c r="B24" s="104">
        <f>'Average head of livestock'!D24</f>
        <v>0</v>
      </c>
      <c r="C24" s="114">
        <v>185</v>
      </c>
      <c r="D24" s="148">
        <f>'Average head of livestock'!C24</f>
        <v>185</v>
      </c>
      <c r="E24" s="115"/>
      <c r="F24" s="115"/>
      <c r="G24" s="115"/>
      <c r="H24" s="123"/>
      <c r="I24" s="123"/>
      <c r="J24" s="123"/>
      <c r="K24" s="1187" t="s">
        <v>156</v>
      </c>
      <c r="L24" s="149"/>
      <c r="M24" s="120"/>
      <c r="N24" s="120"/>
      <c r="O24" s="120"/>
      <c r="P24" s="121"/>
      <c r="Q24" s="149"/>
      <c r="R24" s="121"/>
      <c r="S24" s="150"/>
    </row>
    <row r="25" spans="1:19" ht="15.75" customHeight="1">
      <c r="A25" s="113" t="s">
        <v>157</v>
      </c>
      <c r="B25" s="104">
        <f>'Average head of livestock'!D25</f>
        <v>0</v>
      </c>
      <c r="C25" s="114">
        <v>110</v>
      </c>
      <c r="D25" s="148">
        <f>'Average head of livestock'!C25</f>
        <v>110</v>
      </c>
      <c r="E25" s="115"/>
      <c r="F25" s="115"/>
      <c r="G25" s="115"/>
      <c r="H25" s="123"/>
      <c r="I25" s="123"/>
      <c r="J25" s="123"/>
      <c r="K25" s="1188"/>
      <c r="L25" s="149"/>
      <c r="M25" s="120"/>
      <c r="N25" s="120"/>
      <c r="O25" s="120"/>
      <c r="P25" s="121"/>
      <c r="Q25" s="149"/>
      <c r="R25" s="121"/>
      <c r="S25" s="1183" t="s">
        <v>158</v>
      </c>
    </row>
    <row r="26" spans="1:19" ht="15.75" customHeight="1">
      <c r="A26" s="113" t="s">
        <v>159</v>
      </c>
      <c r="B26" s="104">
        <f>'Average head of livestock'!D26</f>
        <v>0</v>
      </c>
      <c r="C26" s="114">
        <v>200</v>
      </c>
      <c r="D26" s="151">
        <f>'Average head of livestock'!C26</f>
        <v>200</v>
      </c>
      <c r="E26" s="115"/>
      <c r="F26" s="115"/>
      <c r="G26" s="115"/>
      <c r="H26" s="123"/>
      <c r="I26" s="123"/>
      <c r="J26" s="123"/>
      <c r="K26" s="1188"/>
      <c r="L26" s="149"/>
      <c r="M26" s="120"/>
      <c r="N26" s="120"/>
      <c r="O26" s="120"/>
      <c r="P26" s="121"/>
      <c r="Q26" s="149"/>
      <c r="R26" s="121"/>
      <c r="S26" s="1184"/>
    </row>
    <row r="27" spans="1:19" ht="15.75" customHeight="1">
      <c r="A27" s="113" t="s">
        <v>160</v>
      </c>
      <c r="B27" s="104">
        <f>'Average head of livestock'!D27</f>
        <v>0</v>
      </c>
      <c r="C27" s="114">
        <v>5</v>
      </c>
      <c r="D27" s="148">
        <f>'Average head of livestock'!C27</f>
        <v>5</v>
      </c>
      <c r="E27" s="115"/>
      <c r="F27" s="115"/>
      <c r="G27" s="115"/>
      <c r="H27" s="123"/>
      <c r="I27" s="123"/>
      <c r="J27" s="123"/>
      <c r="K27" s="1188"/>
      <c r="L27" s="149"/>
      <c r="M27" s="120"/>
      <c r="N27" s="120"/>
      <c r="O27" s="120"/>
      <c r="P27" s="121"/>
      <c r="Q27" s="149"/>
      <c r="R27" s="121"/>
      <c r="S27" s="152"/>
    </row>
    <row r="28" spans="1:19" ht="15.75" customHeight="1">
      <c r="A28" s="113" t="s">
        <v>161</v>
      </c>
      <c r="B28" s="104">
        <f>'Average head of livestock'!D28</f>
        <v>0</v>
      </c>
      <c r="C28" s="114">
        <v>15</v>
      </c>
      <c r="D28" s="148">
        <f>'Average head of livestock'!C28</f>
        <v>15</v>
      </c>
      <c r="E28" s="115"/>
      <c r="F28" s="115"/>
      <c r="G28" s="115"/>
      <c r="H28" s="123"/>
      <c r="I28" s="123"/>
      <c r="J28" s="123"/>
      <c r="K28" s="1188"/>
      <c r="L28" s="149"/>
      <c r="M28" s="120"/>
      <c r="N28" s="120"/>
      <c r="O28" s="120"/>
      <c r="P28" s="121"/>
      <c r="Q28" s="149"/>
      <c r="R28" s="121"/>
      <c r="S28" s="152"/>
    </row>
    <row r="29" spans="1:19" ht="15.75" customHeight="1">
      <c r="A29" s="113" t="s">
        <v>162</v>
      </c>
      <c r="B29" s="104">
        <f>'Average head of livestock'!D29</f>
        <v>0</v>
      </c>
      <c r="C29" s="114">
        <v>30</v>
      </c>
      <c r="D29" s="148">
        <f>'Average head of livestock'!C29</f>
        <v>30</v>
      </c>
      <c r="E29" s="115"/>
      <c r="F29" s="115"/>
      <c r="G29" s="115"/>
      <c r="H29" s="123"/>
      <c r="I29" s="123"/>
      <c r="J29" s="123"/>
      <c r="K29" s="1188"/>
      <c r="L29" s="149"/>
      <c r="M29" s="120"/>
      <c r="N29" s="120"/>
      <c r="O29" s="120"/>
      <c r="P29" s="121"/>
      <c r="Q29" s="149"/>
      <c r="R29" s="121"/>
      <c r="S29" s="152"/>
    </row>
    <row r="30" spans="1:19" ht="15.75" customHeight="1">
      <c r="A30" s="113" t="s">
        <v>163</v>
      </c>
      <c r="B30" s="104">
        <f>'Average head of livestock'!D30</f>
        <v>0</v>
      </c>
      <c r="C30" s="114">
        <v>77</v>
      </c>
      <c r="D30" s="148">
        <f>'Average head of livestock'!C30</f>
        <v>77</v>
      </c>
      <c r="E30" s="107"/>
      <c r="F30" s="107"/>
      <c r="G30" s="107"/>
      <c r="H30" s="139"/>
      <c r="I30" s="139"/>
      <c r="J30" s="139"/>
      <c r="K30" s="1188"/>
      <c r="L30" s="110"/>
      <c r="M30" s="111"/>
      <c r="N30" s="111"/>
      <c r="O30" s="111"/>
      <c r="P30" s="112"/>
      <c r="Q30" s="110"/>
      <c r="R30" s="112"/>
      <c r="S30" s="152"/>
    </row>
    <row r="31" spans="1:19" ht="15.75" customHeight="1">
      <c r="A31" s="113" t="s">
        <v>164</v>
      </c>
      <c r="B31" s="104">
        <f>'Average head of livestock'!D31</f>
        <v>0</v>
      </c>
      <c r="C31" s="114">
        <v>88</v>
      </c>
      <c r="D31" s="148">
        <f>'Average head of livestock'!C31</f>
        <v>88</v>
      </c>
      <c r="E31" s="115"/>
      <c r="F31" s="115"/>
      <c r="G31" s="115"/>
      <c r="H31" s="123"/>
      <c r="I31" s="123"/>
      <c r="J31" s="123"/>
      <c r="K31" s="1188"/>
      <c r="L31" s="119"/>
      <c r="M31" s="120"/>
      <c r="N31" s="120"/>
      <c r="O31" s="120"/>
      <c r="P31" s="121"/>
      <c r="Q31" s="119"/>
      <c r="R31" s="121"/>
      <c r="S31" s="152"/>
    </row>
    <row r="32" spans="1:19" ht="15.75" customHeight="1">
      <c r="A32" s="113" t="s">
        <v>165</v>
      </c>
      <c r="B32" s="104">
        <f>'Average head of livestock'!D32</f>
        <v>0</v>
      </c>
      <c r="C32" s="114">
        <v>94</v>
      </c>
      <c r="D32" s="148">
        <f>'Average head of livestock'!C32</f>
        <v>94</v>
      </c>
      <c r="E32" s="115"/>
      <c r="F32" s="115"/>
      <c r="G32" s="115"/>
      <c r="H32" s="123"/>
      <c r="I32" s="123"/>
      <c r="J32" s="123"/>
      <c r="K32" s="1188"/>
      <c r="L32" s="119"/>
      <c r="M32" s="120"/>
      <c r="N32" s="120"/>
      <c r="O32" s="120"/>
      <c r="P32" s="121"/>
      <c r="Q32" s="119"/>
      <c r="R32" s="121"/>
      <c r="S32" s="152"/>
    </row>
    <row r="33" spans="1:19" ht="15.75" customHeight="1">
      <c r="A33" s="113" t="s">
        <v>166</v>
      </c>
      <c r="B33" s="153">
        <f>'Average head of livestock'!D33</f>
        <v>0</v>
      </c>
      <c r="C33" s="114">
        <v>185</v>
      </c>
      <c r="D33" s="148">
        <f>'Average head of livestock'!C33</f>
        <v>185</v>
      </c>
      <c r="E33" s="127"/>
      <c r="F33" s="127"/>
      <c r="G33" s="127"/>
      <c r="H33" s="128"/>
      <c r="I33" s="128"/>
      <c r="J33" s="128"/>
      <c r="K33" s="1163"/>
      <c r="L33" s="130"/>
      <c r="M33" s="131"/>
      <c r="N33" s="131"/>
      <c r="O33" s="131"/>
      <c r="P33" s="132"/>
      <c r="Q33" s="130"/>
      <c r="R33" s="132"/>
      <c r="S33" s="152"/>
    </row>
    <row r="34" spans="1:19" ht="15.75" customHeight="1">
      <c r="A34" s="154" t="s">
        <v>167</v>
      </c>
      <c r="B34" s="155"/>
      <c r="C34" s="156"/>
      <c r="D34" s="157"/>
      <c r="E34" s="158"/>
      <c r="F34" s="158"/>
      <c r="G34" s="158"/>
      <c r="H34" s="159"/>
      <c r="I34" s="159"/>
      <c r="J34" s="159"/>
      <c r="K34" s="158"/>
      <c r="L34" s="160"/>
      <c r="M34" s="160"/>
      <c r="N34" s="160"/>
      <c r="O34" s="160"/>
      <c r="P34" s="160"/>
      <c r="Q34" s="160"/>
      <c r="R34" s="160"/>
      <c r="S34" s="152"/>
    </row>
    <row r="35" spans="1:19" ht="15.75" customHeight="1">
      <c r="A35" s="103" t="s">
        <v>168</v>
      </c>
      <c r="B35" s="161">
        <f>'Average head of livestock'!D35</f>
        <v>0</v>
      </c>
      <c r="C35" s="105">
        <f>'Average head of livestock'!C35</f>
        <v>70</v>
      </c>
      <c r="D35" s="138">
        <f>'Average head of livestock'!C35</f>
        <v>70</v>
      </c>
      <c r="E35" s="107"/>
      <c r="F35" s="107"/>
      <c r="G35" s="107"/>
      <c r="H35" s="139"/>
      <c r="I35" s="139"/>
      <c r="J35" s="139"/>
      <c r="K35" s="109"/>
      <c r="L35" s="110"/>
      <c r="M35" s="111"/>
      <c r="N35" s="111"/>
      <c r="O35" s="111"/>
      <c r="P35" s="112"/>
      <c r="Q35" s="110"/>
      <c r="R35" s="112"/>
      <c r="S35" s="152"/>
    </row>
    <row r="36" spans="1:19" ht="15.75" customHeight="1">
      <c r="A36" s="113" t="s">
        <v>169</v>
      </c>
      <c r="B36" s="104">
        <f>'Average head of livestock'!D36</f>
        <v>0</v>
      </c>
      <c r="C36" s="114">
        <f>'Average head of livestock'!C36</f>
        <v>60</v>
      </c>
      <c r="D36" s="106">
        <f>'Average head of livestock'!C36</f>
        <v>60</v>
      </c>
      <c r="E36" s="106"/>
      <c r="F36" s="106"/>
      <c r="G36" s="106"/>
      <c r="H36" s="123"/>
      <c r="I36" s="123"/>
      <c r="J36" s="123"/>
      <c r="K36" s="124"/>
      <c r="L36" s="119"/>
      <c r="M36" s="120"/>
      <c r="N36" s="120"/>
      <c r="O36" s="120"/>
      <c r="P36" s="121"/>
      <c r="Q36" s="119"/>
      <c r="R36" s="121"/>
      <c r="S36" s="152"/>
    </row>
    <row r="37" spans="1:19" ht="15.75" customHeight="1">
      <c r="A37" s="113" t="s">
        <v>170</v>
      </c>
      <c r="B37" s="104">
        <f>'Average head of livestock'!D37</f>
        <v>0</v>
      </c>
      <c r="C37" s="114">
        <f>'Average head of livestock'!C37</f>
        <v>110</v>
      </c>
      <c r="D37" s="106">
        <f>'Average head of livestock'!C37</f>
        <v>110</v>
      </c>
      <c r="E37" s="115"/>
      <c r="F37" s="115"/>
      <c r="G37" s="115"/>
      <c r="H37" s="123"/>
      <c r="I37" s="123"/>
      <c r="J37" s="123"/>
      <c r="K37" s="124"/>
      <c r="L37" s="119"/>
      <c r="M37" s="120"/>
      <c r="N37" s="120"/>
      <c r="O37" s="120"/>
      <c r="P37" s="121"/>
      <c r="Q37" s="119"/>
      <c r="R37" s="121"/>
      <c r="S37" s="152"/>
    </row>
    <row r="38" spans="1:19" ht="15.75" customHeight="1">
      <c r="A38" s="125" t="s">
        <v>171</v>
      </c>
      <c r="B38" s="153">
        <f>'Average head of livestock'!D38</f>
        <v>0</v>
      </c>
      <c r="C38" s="126">
        <f>'Average head of livestock'!C38</f>
        <v>25</v>
      </c>
      <c r="D38" s="162">
        <f>'Average head of livestock'!C38</f>
        <v>25</v>
      </c>
      <c r="E38" s="127"/>
      <c r="F38" s="127"/>
      <c r="G38" s="127"/>
      <c r="H38" s="128"/>
      <c r="I38" s="128"/>
      <c r="J38" s="128"/>
      <c r="K38" s="163"/>
      <c r="L38" s="130"/>
      <c r="M38" s="131"/>
      <c r="N38" s="131"/>
      <c r="O38" s="131"/>
      <c r="P38" s="132"/>
      <c r="Q38" s="130"/>
      <c r="R38" s="132"/>
      <c r="S38" s="152"/>
    </row>
    <row r="39" spans="1:19" ht="15.75" customHeight="1">
      <c r="A39" s="164" t="s">
        <v>172</v>
      </c>
      <c r="B39" s="165"/>
      <c r="C39" s="166"/>
      <c r="D39" s="167"/>
      <c r="E39" s="168"/>
      <c r="F39" s="168"/>
      <c r="G39" s="168"/>
      <c r="H39" s="169"/>
      <c r="I39" s="169"/>
      <c r="J39" s="169"/>
      <c r="K39" s="170"/>
      <c r="L39" s="171"/>
      <c r="M39" s="171"/>
      <c r="N39" s="171"/>
      <c r="O39" s="171"/>
      <c r="P39" s="171"/>
      <c r="Q39" s="171"/>
      <c r="R39" s="171"/>
      <c r="S39" s="152"/>
    </row>
    <row r="40" spans="1:19" ht="15.75" customHeight="1">
      <c r="A40" s="103" t="s">
        <v>173</v>
      </c>
      <c r="B40" s="161">
        <f>'Average head of livestock'!D40</f>
        <v>0</v>
      </c>
      <c r="C40" s="105">
        <f>'Average head of livestock'!C40</f>
        <v>50</v>
      </c>
      <c r="D40" s="138">
        <f>'Average head of livestock'!C40</f>
        <v>50</v>
      </c>
      <c r="E40" s="107"/>
      <c r="F40" s="107"/>
      <c r="G40" s="107"/>
      <c r="H40" s="139"/>
      <c r="I40" s="139"/>
      <c r="J40" s="139"/>
      <c r="K40" s="1187" t="s">
        <v>174</v>
      </c>
      <c r="L40" s="110"/>
      <c r="M40" s="111"/>
      <c r="N40" s="111"/>
      <c r="O40" s="111"/>
      <c r="P40" s="112"/>
      <c r="Q40" s="110"/>
      <c r="R40" s="112"/>
      <c r="S40" s="152"/>
    </row>
    <row r="41" spans="1:19" ht="15.75" customHeight="1">
      <c r="A41" s="113" t="s">
        <v>175</v>
      </c>
      <c r="B41" s="104">
        <f>'Average head of livestock'!D41</f>
        <v>0</v>
      </c>
      <c r="C41" s="114">
        <f>'Average head of livestock'!C41</f>
        <v>450</v>
      </c>
      <c r="D41" s="106">
        <f>'Average head of livestock'!C41</f>
        <v>450</v>
      </c>
      <c r="E41" s="115"/>
      <c r="F41" s="115"/>
      <c r="G41" s="115"/>
      <c r="H41" s="123"/>
      <c r="I41" s="123"/>
      <c r="J41" s="123"/>
      <c r="K41" s="1188"/>
      <c r="L41" s="119"/>
      <c r="M41" s="120"/>
      <c r="N41" s="120"/>
      <c r="O41" s="120"/>
      <c r="P41" s="121"/>
      <c r="Q41" s="119"/>
      <c r="R41" s="121"/>
      <c r="S41" s="152"/>
    </row>
    <row r="42" spans="1:19" ht="18" customHeight="1">
      <c r="A42" s="113" t="s">
        <v>176</v>
      </c>
      <c r="B42" s="104">
        <f>'Average head of livestock'!D42</f>
        <v>0</v>
      </c>
      <c r="C42" s="114">
        <f>'Average head of livestock'!C42</f>
        <v>60</v>
      </c>
      <c r="D42" s="106">
        <f>'Average head of livestock'!C42</f>
        <v>60</v>
      </c>
      <c r="E42" s="115"/>
      <c r="F42" s="115"/>
      <c r="G42" s="115"/>
      <c r="H42" s="123"/>
      <c r="I42" s="123"/>
      <c r="J42" s="123"/>
      <c r="K42" s="1188"/>
      <c r="L42" s="119"/>
      <c r="M42" s="120"/>
      <c r="N42" s="120"/>
      <c r="O42" s="120"/>
      <c r="P42" s="121"/>
      <c r="Q42" s="119"/>
      <c r="R42" s="121"/>
      <c r="S42" s="152"/>
    </row>
    <row r="43" spans="1:19" ht="15.75" customHeight="1">
      <c r="A43" s="113" t="s">
        <v>177</v>
      </c>
      <c r="B43" s="104">
        <f>'Average head of livestock'!D43</f>
        <v>0</v>
      </c>
      <c r="C43" s="114">
        <f>'Average head of livestock'!C43</f>
        <v>2.25</v>
      </c>
      <c r="D43" s="106">
        <f>'Average head of livestock'!C43</f>
        <v>2.25</v>
      </c>
      <c r="E43" s="115"/>
      <c r="F43" s="115"/>
      <c r="G43" s="115"/>
      <c r="H43" s="123"/>
      <c r="I43" s="123"/>
      <c r="J43" s="123"/>
      <c r="K43" s="1188"/>
      <c r="L43" s="119"/>
      <c r="M43" s="120"/>
      <c r="N43" s="120"/>
      <c r="O43" s="120"/>
      <c r="P43" s="121"/>
      <c r="Q43" s="119"/>
      <c r="R43" s="121"/>
      <c r="S43" s="152"/>
    </row>
    <row r="44" spans="1:19" ht="15.75" customHeight="1">
      <c r="A44" s="113" t="s">
        <v>178</v>
      </c>
      <c r="B44" s="104">
        <f>'Average head of livestock'!D44</f>
        <v>0</v>
      </c>
      <c r="C44" s="114">
        <f>'Average head of livestock'!C44</f>
        <v>2.25</v>
      </c>
      <c r="D44" s="106">
        <f>'Average head of livestock'!C44</f>
        <v>2.25</v>
      </c>
      <c r="E44" s="115"/>
      <c r="F44" s="115"/>
      <c r="G44" s="115"/>
      <c r="H44" s="123"/>
      <c r="I44" s="123"/>
      <c r="J44" s="123"/>
      <c r="K44" s="1188"/>
      <c r="L44" s="119"/>
      <c r="M44" s="120"/>
      <c r="N44" s="120"/>
      <c r="O44" s="120"/>
      <c r="P44" s="121"/>
      <c r="Q44" s="119"/>
      <c r="R44" s="121"/>
      <c r="S44" s="152"/>
    </row>
    <row r="45" spans="1:19" ht="15.75" customHeight="1">
      <c r="A45" s="113" t="s">
        <v>179</v>
      </c>
      <c r="B45" s="104">
        <f>'Average head of livestock'!D45</f>
        <v>0</v>
      </c>
      <c r="C45" s="114">
        <f>'Average head of livestock'!C45</f>
        <v>4.4999999999999998E-2</v>
      </c>
      <c r="D45" s="106">
        <f>'Average head of livestock'!C45</f>
        <v>4.4999999999999998E-2</v>
      </c>
      <c r="E45" s="115"/>
      <c r="F45" s="115"/>
      <c r="G45" s="115"/>
      <c r="H45" s="61"/>
      <c r="I45" s="61"/>
      <c r="J45" s="61"/>
      <c r="K45" s="1188"/>
      <c r="L45" s="119"/>
      <c r="M45" s="120"/>
      <c r="N45" s="120"/>
      <c r="O45" s="120"/>
      <c r="P45" s="121"/>
      <c r="Q45" s="119"/>
      <c r="R45" s="121"/>
      <c r="S45" s="152"/>
    </row>
    <row r="46" spans="1:19" ht="15.75" customHeight="1">
      <c r="A46" s="113" t="s">
        <v>180</v>
      </c>
      <c r="B46" s="104">
        <f>'Average head of livestock'!D46</f>
        <v>0</v>
      </c>
      <c r="C46" s="114">
        <f>'Average head of livestock'!C46</f>
        <v>2</v>
      </c>
      <c r="D46" s="106">
        <f>'Average head of livestock'!C46</f>
        <v>2</v>
      </c>
      <c r="E46" s="115"/>
      <c r="F46" s="115"/>
      <c r="G46" s="115"/>
      <c r="H46" s="61"/>
      <c r="I46" s="61"/>
      <c r="J46" s="61"/>
      <c r="K46" s="1188"/>
      <c r="L46" s="119"/>
      <c r="M46" s="120"/>
      <c r="N46" s="120"/>
      <c r="O46" s="120"/>
      <c r="P46" s="121"/>
      <c r="Q46" s="119"/>
      <c r="R46" s="121"/>
      <c r="S46" s="152"/>
    </row>
    <row r="47" spans="1:19" ht="15.75" customHeight="1">
      <c r="A47" s="113" t="s">
        <v>181</v>
      </c>
      <c r="B47" s="104">
        <f>'Average head of livestock'!D47</f>
        <v>0</v>
      </c>
      <c r="C47" s="114">
        <f>'Average head of livestock'!C47</f>
        <v>3.25</v>
      </c>
      <c r="D47" s="106">
        <f>'Average head of livestock'!C47</f>
        <v>3.25</v>
      </c>
      <c r="E47" s="115"/>
      <c r="F47" s="115"/>
      <c r="G47" s="115"/>
      <c r="H47" s="61"/>
      <c r="I47" s="61"/>
      <c r="J47" s="61"/>
      <c r="K47" s="1188"/>
      <c r="L47" s="119"/>
      <c r="M47" s="120"/>
      <c r="N47" s="120"/>
      <c r="O47" s="120"/>
      <c r="P47" s="121"/>
      <c r="Q47" s="119"/>
      <c r="R47" s="121"/>
      <c r="S47" s="152"/>
    </row>
    <row r="48" spans="1:19" ht="15.75" customHeight="1">
      <c r="A48" s="113" t="s">
        <v>182</v>
      </c>
      <c r="B48" s="104">
        <f>'Average head of livestock'!D48</f>
        <v>0</v>
      </c>
      <c r="C48" s="114">
        <f>'Average head of livestock'!C48</f>
        <v>13.2</v>
      </c>
      <c r="D48" s="106">
        <f>'Average head of livestock'!C48</f>
        <v>13.2</v>
      </c>
      <c r="E48" s="115"/>
      <c r="F48" s="115"/>
      <c r="G48" s="115"/>
      <c r="H48" s="61"/>
      <c r="I48" s="61"/>
      <c r="J48" s="61"/>
      <c r="K48" s="1188"/>
      <c r="L48" s="119"/>
      <c r="M48" s="120"/>
      <c r="N48" s="120"/>
      <c r="O48" s="120"/>
      <c r="P48" s="121"/>
      <c r="Q48" s="119"/>
      <c r="R48" s="121"/>
      <c r="S48" s="152"/>
    </row>
    <row r="49" spans="1:19" ht="15.75" customHeight="1">
      <c r="A49" s="125" t="s">
        <v>183</v>
      </c>
      <c r="B49" s="104">
        <f>'Average head of livestock'!D49</f>
        <v>0</v>
      </c>
      <c r="C49" s="126">
        <f>'Average head of livestock'!C49</f>
        <v>7.5</v>
      </c>
      <c r="D49" s="106">
        <f>'Average head of livestock'!C49</f>
        <v>7.5</v>
      </c>
      <c r="E49" s="127"/>
      <c r="F49" s="127"/>
      <c r="G49" s="127"/>
      <c r="H49" s="172"/>
      <c r="I49" s="172"/>
      <c r="J49" s="172"/>
      <c r="K49" s="1163"/>
      <c r="L49" s="130"/>
      <c r="M49" s="131"/>
      <c r="N49" s="131"/>
      <c r="O49" s="131"/>
      <c r="P49" s="132"/>
      <c r="Q49" s="130"/>
      <c r="R49" s="132"/>
      <c r="S49" s="173"/>
    </row>
    <row r="50" spans="1:19" ht="15.75" customHeight="1">
      <c r="A50" s="174" t="s">
        <v>184</v>
      </c>
      <c r="B50" s="175"/>
      <c r="C50" s="176"/>
      <c r="D50" s="176"/>
      <c r="E50" s="177"/>
      <c r="F50" s="177"/>
      <c r="G50" s="177"/>
      <c r="H50" s="177"/>
      <c r="I50" s="177"/>
      <c r="J50" s="177"/>
      <c r="K50" s="177"/>
      <c r="L50" s="176"/>
      <c r="M50" s="178"/>
      <c r="N50" s="178"/>
      <c r="O50" s="178"/>
      <c r="P50" s="177"/>
      <c r="Q50" s="177"/>
      <c r="R50" s="177"/>
      <c r="S50" s="177"/>
    </row>
    <row r="51" spans="1:19" ht="15.75" customHeight="1">
      <c r="A51" s="69"/>
      <c r="B51" s="179"/>
      <c r="C51" s="180" t="s">
        <v>185</v>
      </c>
      <c r="D51" s="181"/>
      <c r="E51" s="182"/>
      <c r="F51" s="179"/>
      <c r="G51" s="182"/>
      <c r="H51" s="182"/>
      <c r="I51" s="182"/>
      <c r="J51" s="183"/>
      <c r="K51" s="183"/>
      <c r="L51" s="179"/>
      <c r="M51" s="179"/>
      <c r="N51" s="179"/>
      <c r="O51" s="182"/>
      <c r="P51" s="179"/>
      <c r="Q51" s="179"/>
      <c r="R51" s="184"/>
      <c r="S51" s="1189" t="s">
        <v>186</v>
      </c>
    </row>
    <row r="52" spans="1:19" ht="14.25" customHeight="1">
      <c r="A52" s="185" t="s">
        <v>187</v>
      </c>
      <c r="B52" s="185" t="s">
        <v>77</v>
      </c>
      <c r="C52" s="186"/>
      <c r="D52" s="186"/>
      <c r="E52" s="185"/>
      <c r="F52" s="187"/>
      <c r="G52" s="187"/>
      <c r="H52" s="185"/>
      <c r="I52" s="185"/>
      <c r="J52" s="188"/>
      <c r="K52" s="189"/>
      <c r="L52" s="190"/>
      <c r="M52" s="191"/>
      <c r="N52" s="191"/>
      <c r="O52" s="185"/>
      <c r="P52" s="190"/>
      <c r="Q52" s="190"/>
      <c r="R52" s="192"/>
      <c r="S52" s="1151"/>
    </row>
    <row r="53" spans="1:19" ht="14.25" customHeight="1">
      <c r="A53" s="185" t="s">
        <v>188</v>
      </c>
      <c r="B53" s="185" t="s">
        <v>77</v>
      </c>
      <c r="C53" s="186"/>
      <c r="D53" s="186"/>
      <c r="E53" s="185"/>
      <c r="F53" s="187"/>
      <c r="G53" s="187"/>
      <c r="H53" s="185"/>
      <c r="I53" s="185"/>
      <c r="J53" s="188"/>
      <c r="K53" s="189"/>
      <c r="L53" s="190"/>
      <c r="M53" s="191"/>
      <c r="N53" s="191"/>
      <c r="O53" s="185"/>
      <c r="P53" s="190"/>
      <c r="Q53" s="190"/>
      <c r="R53" s="192"/>
      <c r="S53" s="1151"/>
    </row>
    <row r="54" spans="1:19" ht="14.25" customHeight="1">
      <c r="A54" s="193" t="s">
        <v>189</v>
      </c>
      <c r="B54" s="185" t="s">
        <v>77</v>
      </c>
      <c r="C54" s="186"/>
      <c r="D54" s="186"/>
      <c r="E54" s="185"/>
      <c r="F54" s="187"/>
      <c r="G54" s="187"/>
      <c r="H54" s="185"/>
      <c r="I54" s="185"/>
      <c r="J54" s="188"/>
      <c r="K54" s="189"/>
      <c r="L54" s="190"/>
      <c r="M54" s="191"/>
      <c r="N54" s="191"/>
      <c r="O54" s="185"/>
      <c r="P54" s="190"/>
      <c r="Q54" s="190"/>
      <c r="R54" s="192"/>
      <c r="S54" s="1151"/>
    </row>
    <row r="55" spans="1:19" ht="14.25" customHeight="1">
      <c r="A55" s="193" t="s">
        <v>190</v>
      </c>
      <c r="B55" s="185" t="s">
        <v>77</v>
      </c>
      <c r="C55" s="186"/>
      <c r="D55" s="186"/>
      <c r="E55" s="185"/>
      <c r="F55" s="187"/>
      <c r="G55" s="187"/>
      <c r="H55" s="185"/>
      <c r="I55" s="185"/>
      <c r="J55" s="188"/>
      <c r="K55" s="189"/>
      <c r="L55" s="190"/>
      <c r="M55" s="191"/>
      <c r="N55" s="191"/>
      <c r="O55" s="185"/>
      <c r="P55" s="190"/>
      <c r="Q55" s="190"/>
      <c r="R55" s="192"/>
      <c r="S55" s="1151"/>
    </row>
    <row r="56" spans="1:19" ht="14.25" customHeight="1">
      <c r="A56" s="193" t="s">
        <v>191</v>
      </c>
      <c r="B56" s="185" t="s">
        <v>77</v>
      </c>
      <c r="C56" s="186"/>
      <c r="D56" s="186"/>
      <c r="E56" s="185"/>
      <c r="F56" s="187"/>
      <c r="G56" s="187"/>
      <c r="H56" s="185"/>
      <c r="I56" s="185"/>
      <c r="J56" s="188"/>
      <c r="K56" s="189"/>
      <c r="L56" s="190"/>
      <c r="M56" s="191"/>
      <c r="N56" s="191"/>
      <c r="O56" s="185"/>
      <c r="P56" s="190"/>
      <c r="Q56" s="190"/>
      <c r="R56" s="192"/>
      <c r="S56" s="1151"/>
    </row>
    <row r="57" spans="1:19" ht="14.25" customHeight="1">
      <c r="A57" s="193" t="s">
        <v>192</v>
      </c>
      <c r="B57" s="185" t="s">
        <v>77</v>
      </c>
      <c r="C57" s="186"/>
      <c r="D57" s="186"/>
      <c r="E57" s="185"/>
      <c r="F57" s="187"/>
      <c r="G57" s="187"/>
      <c r="H57" s="185"/>
      <c r="I57" s="185"/>
      <c r="J57" s="188"/>
      <c r="K57" s="189"/>
      <c r="L57" s="190"/>
      <c r="M57" s="191"/>
      <c r="N57" s="191"/>
      <c r="O57" s="185"/>
      <c r="P57" s="190"/>
      <c r="Q57" s="190"/>
      <c r="R57" s="192"/>
      <c r="S57" s="1151"/>
    </row>
    <row r="58" spans="1:19" ht="14.25" customHeight="1">
      <c r="A58" s="194" t="s">
        <v>193</v>
      </c>
      <c r="B58" s="195" t="s">
        <v>77</v>
      </c>
      <c r="C58" s="196"/>
      <c r="D58" s="196"/>
      <c r="E58" s="195"/>
      <c r="F58" s="197"/>
      <c r="G58" s="197"/>
      <c r="H58" s="195"/>
      <c r="I58" s="195"/>
      <c r="J58" s="198"/>
      <c r="K58" s="199"/>
      <c r="L58" s="200"/>
      <c r="M58" s="201"/>
      <c r="N58" s="201"/>
      <c r="O58" s="201"/>
      <c r="P58" s="200"/>
      <c r="Q58" s="200"/>
      <c r="R58" s="202"/>
      <c r="S58" s="1151"/>
    </row>
    <row r="59" spans="1:19" ht="12.75" customHeight="1">
      <c r="A59" s="203" t="s">
        <v>194</v>
      </c>
      <c r="B59" s="102"/>
      <c r="C59" s="204"/>
      <c r="D59" s="204"/>
      <c r="E59" s="102"/>
      <c r="F59" s="205"/>
      <c r="G59" s="205"/>
      <c r="H59" s="102"/>
      <c r="I59" s="102"/>
      <c r="J59" s="206"/>
      <c r="K59" s="207"/>
      <c r="L59" s="176"/>
      <c r="M59" s="176"/>
      <c r="N59" s="99"/>
      <c r="O59" s="102"/>
      <c r="P59" s="176"/>
      <c r="Q59" s="176"/>
      <c r="R59" s="176"/>
      <c r="S59" s="1151"/>
    </row>
    <row r="60" spans="1:19" ht="12.75" customHeight="1">
      <c r="A60" s="208" t="s">
        <v>195</v>
      </c>
      <c r="B60" s="182" t="s">
        <v>77</v>
      </c>
      <c r="C60" s="209"/>
      <c r="D60" s="209"/>
      <c r="E60" s="182"/>
      <c r="F60" s="210"/>
      <c r="G60" s="210"/>
      <c r="H60" s="182"/>
      <c r="I60" s="182"/>
      <c r="J60" s="211"/>
      <c r="K60" s="212"/>
      <c r="L60" s="179"/>
      <c r="M60" s="213"/>
      <c r="N60" s="213"/>
      <c r="O60" s="182"/>
      <c r="P60" s="179"/>
      <c r="Q60" s="179"/>
      <c r="R60" s="184"/>
      <c r="S60" s="1151"/>
    </row>
    <row r="61" spans="1:19" ht="12.75" customHeight="1">
      <c r="A61" s="193" t="s">
        <v>196</v>
      </c>
      <c r="B61" s="185" t="s">
        <v>77</v>
      </c>
      <c r="C61" s="186"/>
      <c r="D61" s="186"/>
      <c r="E61" s="185"/>
      <c r="F61" s="187"/>
      <c r="G61" s="187"/>
      <c r="H61" s="185"/>
      <c r="I61" s="185"/>
      <c r="J61" s="188"/>
      <c r="K61" s="189"/>
      <c r="L61" s="190"/>
      <c r="M61" s="191"/>
      <c r="N61" s="191"/>
      <c r="O61" s="185"/>
      <c r="P61" s="190"/>
      <c r="Q61" s="190"/>
      <c r="R61" s="192"/>
      <c r="S61" s="1151"/>
    </row>
    <row r="62" spans="1:19" ht="12.75" customHeight="1">
      <c r="A62" s="193" t="s">
        <v>197</v>
      </c>
      <c r="B62" s="185" t="s">
        <v>77</v>
      </c>
      <c r="C62" s="186"/>
      <c r="D62" s="186"/>
      <c r="E62" s="185"/>
      <c r="F62" s="187"/>
      <c r="G62" s="187"/>
      <c r="H62" s="185"/>
      <c r="I62" s="185"/>
      <c r="J62" s="188"/>
      <c r="K62" s="189"/>
      <c r="L62" s="190"/>
      <c r="M62" s="191"/>
      <c r="N62" s="191"/>
      <c r="O62" s="185"/>
      <c r="P62" s="190"/>
      <c r="Q62" s="190"/>
      <c r="R62" s="192"/>
      <c r="S62" s="1151"/>
    </row>
    <row r="63" spans="1:19" ht="12.75" customHeight="1">
      <c r="A63" s="193" t="s">
        <v>198</v>
      </c>
      <c r="B63" s="185" t="s">
        <v>77</v>
      </c>
      <c r="C63" s="186"/>
      <c r="D63" s="186"/>
      <c r="E63" s="185"/>
      <c r="F63" s="187"/>
      <c r="G63" s="187"/>
      <c r="H63" s="185"/>
      <c r="I63" s="185"/>
      <c r="J63" s="188"/>
      <c r="K63" s="189"/>
      <c r="L63" s="190"/>
      <c r="M63" s="191"/>
      <c r="N63" s="191"/>
      <c r="O63" s="185"/>
      <c r="P63" s="190"/>
      <c r="Q63" s="190"/>
      <c r="R63" s="192"/>
      <c r="S63" s="1151"/>
    </row>
    <row r="64" spans="1:19" ht="12.75" customHeight="1">
      <c r="A64" s="193" t="s">
        <v>199</v>
      </c>
      <c r="B64" s="185" t="s">
        <v>77</v>
      </c>
      <c r="C64" s="186"/>
      <c r="D64" s="186"/>
      <c r="E64" s="185"/>
      <c r="F64" s="187"/>
      <c r="G64" s="187"/>
      <c r="H64" s="185"/>
      <c r="I64" s="185"/>
      <c r="J64" s="188"/>
      <c r="K64" s="189"/>
      <c r="L64" s="190"/>
      <c r="M64" s="191"/>
      <c r="N64" s="191"/>
      <c r="O64" s="185"/>
      <c r="P64" s="190"/>
      <c r="Q64" s="190"/>
      <c r="R64" s="192"/>
      <c r="S64" s="1151"/>
    </row>
    <row r="65" spans="1:19" ht="12.75" customHeight="1">
      <c r="A65" s="193" t="s">
        <v>200</v>
      </c>
      <c r="B65" s="185" t="s">
        <v>77</v>
      </c>
      <c r="C65" s="186"/>
      <c r="D65" s="186"/>
      <c r="E65" s="185"/>
      <c r="F65" s="187"/>
      <c r="G65" s="187"/>
      <c r="H65" s="185"/>
      <c r="I65" s="185"/>
      <c r="J65" s="188"/>
      <c r="K65" s="189"/>
      <c r="L65" s="190"/>
      <c r="M65" s="191"/>
      <c r="N65" s="191"/>
      <c r="O65" s="185"/>
      <c r="P65" s="190"/>
      <c r="Q65" s="190"/>
      <c r="R65" s="192"/>
      <c r="S65" s="1151"/>
    </row>
    <row r="66" spans="1:19" ht="12.75" customHeight="1">
      <c r="A66" s="193" t="s">
        <v>201</v>
      </c>
      <c r="B66" s="185" t="s">
        <v>77</v>
      </c>
      <c r="C66" s="186"/>
      <c r="D66" s="186"/>
      <c r="E66" s="185"/>
      <c r="F66" s="187"/>
      <c r="G66" s="187"/>
      <c r="H66" s="185"/>
      <c r="I66" s="185"/>
      <c r="J66" s="188"/>
      <c r="K66" s="189"/>
      <c r="L66" s="190"/>
      <c r="M66" s="191"/>
      <c r="N66" s="191"/>
      <c r="O66" s="185"/>
      <c r="P66" s="190"/>
      <c r="Q66" s="190"/>
      <c r="R66" s="192"/>
      <c r="S66" s="1151"/>
    </row>
    <row r="67" spans="1:19" ht="12.75" customHeight="1">
      <c r="A67" s="193" t="s">
        <v>202</v>
      </c>
      <c r="B67" s="185" t="s">
        <v>77</v>
      </c>
      <c r="C67" s="186"/>
      <c r="D67" s="186"/>
      <c r="E67" s="185"/>
      <c r="F67" s="187"/>
      <c r="G67" s="187"/>
      <c r="H67" s="185"/>
      <c r="I67" s="185"/>
      <c r="J67" s="188"/>
      <c r="K67" s="189"/>
      <c r="L67" s="190"/>
      <c r="M67" s="191"/>
      <c r="N67" s="191"/>
      <c r="O67" s="185"/>
      <c r="P67" s="190"/>
      <c r="Q67" s="190"/>
      <c r="R67" s="192"/>
      <c r="S67" s="1151"/>
    </row>
    <row r="68" spans="1:19" ht="12.75" customHeight="1">
      <c r="A68" s="193" t="s">
        <v>191</v>
      </c>
      <c r="B68" s="185" t="s">
        <v>77</v>
      </c>
      <c r="C68" s="186"/>
      <c r="D68" s="186"/>
      <c r="E68" s="185"/>
      <c r="F68" s="187"/>
      <c r="G68" s="187"/>
      <c r="H68" s="185"/>
      <c r="I68" s="185"/>
      <c r="J68" s="188"/>
      <c r="K68" s="189"/>
      <c r="L68" s="190"/>
      <c r="M68" s="191"/>
      <c r="N68" s="191"/>
      <c r="O68" s="185"/>
      <c r="P68" s="190"/>
      <c r="Q68" s="190"/>
      <c r="R68" s="192"/>
      <c r="S68" s="1151"/>
    </row>
    <row r="69" spans="1:19" ht="12.75" customHeight="1">
      <c r="A69" s="193" t="s">
        <v>203</v>
      </c>
      <c r="B69" s="185" t="s">
        <v>77</v>
      </c>
      <c r="C69" s="186"/>
      <c r="D69" s="186"/>
      <c r="E69" s="185"/>
      <c r="F69" s="187"/>
      <c r="G69" s="187"/>
      <c r="H69" s="185"/>
      <c r="I69" s="185"/>
      <c r="J69" s="188"/>
      <c r="K69" s="189"/>
      <c r="L69" s="190"/>
      <c r="M69" s="191"/>
      <c r="N69" s="191"/>
      <c r="O69" s="185"/>
      <c r="P69" s="190"/>
      <c r="Q69" s="190"/>
      <c r="R69" s="192"/>
      <c r="S69" s="1151"/>
    </row>
    <row r="70" spans="1:19" ht="12.75" customHeight="1">
      <c r="A70" s="193" t="s">
        <v>204</v>
      </c>
      <c r="B70" s="185" t="s">
        <v>77</v>
      </c>
      <c r="C70" s="186"/>
      <c r="D70" s="186"/>
      <c r="E70" s="185"/>
      <c r="F70" s="187"/>
      <c r="G70" s="187"/>
      <c r="H70" s="185"/>
      <c r="I70" s="185"/>
      <c r="J70" s="188"/>
      <c r="K70" s="189"/>
      <c r="L70" s="190"/>
      <c r="M70" s="191"/>
      <c r="N70" s="191"/>
      <c r="O70" s="185"/>
      <c r="P70" s="190"/>
      <c r="Q70" s="190"/>
      <c r="R70" s="192"/>
      <c r="S70" s="1151"/>
    </row>
    <row r="71" spans="1:19" ht="12.75" customHeight="1">
      <c r="A71" s="193" t="s">
        <v>205</v>
      </c>
      <c r="B71" s="185" t="s">
        <v>77</v>
      </c>
      <c r="C71" s="186"/>
      <c r="D71" s="186"/>
      <c r="E71" s="185"/>
      <c r="F71" s="187"/>
      <c r="G71" s="187"/>
      <c r="H71" s="185"/>
      <c r="I71" s="185"/>
      <c r="J71" s="188"/>
      <c r="K71" s="189"/>
      <c r="L71" s="190"/>
      <c r="M71" s="191"/>
      <c r="N71" s="191"/>
      <c r="O71" s="185"/>
      <c r="P71" s="190"/>
      <c r="Q71" s="190"/>
      <c r="R71" s="192"/>
      <c r="S71" s="1151"/>
    </row>
    <row r="72" spans="1:19" ht="12.75" customHeight="1">
      <c r="A72" s="193" t="s">
        <v>206</v>
      </c>
      <c r="B72" s="185" t="s">
        <v>77</v>
      </c>
      <c r="C72" s="186"/>
      <c r="D72" s="186"/>
      <c r="E72" s="185"/>
      <c r="F72" s="187"/>
      <c r="G72" s="187"/>
      <c r="H72" s="185"/>
      <c r="I72" s="185"/>
      <c r="J72" s="188"/>
      <c r="K72" s="189"/>
      <c r="L72" s="190"/>
      <c r="M72" s="191"/>
      <c r="N72" s="191"/>
      <c r="O72" s="185"/>
      <c r="P72" s="190"/>
      <c r="Q72" s="190"/>
      <c r="R72" s="192"/>
      <c r="S72" s="1151"/>
    </row>
    <row r="73" spans="1:19" ht="12.75" customHeight="1">
      <c r="A73" s="193" t="s">
        <v>207</v>
      </c>
      <c r="B73" s="185" t="s">
        <v>77</v>
      </c>
      <c r="C73" s="186"/>
      <c r="D73" s="186"/>
      <c r="E73" s="185"/>
      <c r="F73" s="187"/>
      <c r="G73" s="187"/>
      <c r="H73" s="185"/>
      <c r="I73" s="185"/>
      <c r="J73" s="188"/>
      <c r="K73" s="189"/>
      <c r="L73" s="190"/>
      <c r="M73" s="191"/>
      <c r="N73" s="191"/>
      <c r="O73" s="185"/>
      <c r="P73" s="190"/>
      <c r="Q73" s="190"/>
      <c r="R73" s="192"/>
      <c r="S73" s="1151"/>
    </row>
    <row r="74" spans="1:19" ht="12.75" customHeight="1">
      <c r="A74" s="193" t="s">
        <v>193</v>
      </c>
      <c r="B74" s="185" t="s">
        <v>77</v>
      </c>
      <c r="C74" s="186"/>
      <c r="D74" s="186"/>
      <c r="E74" s="185"/>
      <c r="F74" s="187"/>
      <c r="G74" s="187"/>
      <c r="H74" s="185"/>
      <c r="I74" s="185"/>
      <c r="J74" s="188"/>
      <c r="K74" s="189"/>
      <c r="L74" s="190"/>
      <c r="M74" s="191"/>
      <c r="N74" s="191"/>
      <c r="O74" s="185"/>
      <c r="P74" s="190"/>
      <c r="Q74" s="190"/>
      <c r="R74" s="192"/>
      <c r="S74" s="1151"/>
    </row>
    <row r="75" spans="1:19" ht="12.75" customHeight="1">
      <c r="A75" s="193" t="s">
        <v>208</v>
      </c>
      <c r="B75" s="185" t="s">
        <v>77</v>
      </c>
      <c r="C75" s="186"/>
      <c r="D75" s="186"/>
      <c r="E75" s="185"/>
      <c r="F75" s="187"/>
      <c r="G75" s="187"/>
      <c r="H75" s="185"/>
      <c r="I75" s="185"/>
      <c r="J75" s="188"/>
      <c r="K75" s="189"/>
      <c r="L75" s="190"/>
      <c r="M75" s="191"/>
      <c r="N75" s="191"/>
      <c r="O75" s="185"/>
      <c r="P75" s="190"/>
      <c r="Q75" s="190"/>
      <c r="R75" s="192"/>
      <c r="S75" s="1151"/>
    </row>
    <row r="76" spans="1:19" ht="12.75" customHeight="1">
      <c r="A76" s="193" t="s">
        <v>209</v>
      </c>
      <c r="B76" s="185" t="s">
        <v>77</v>
      </c>
      <c r="C76" s="186"/>
      <c r="D76" s="186"/>
      <c r="E76" s="185"/>
      <c r="F76" s="187"/>
      <c r="G76" s="187"/>
      <c r="H76" s="185"/>
      <c r="I76" s="185"/>
      <c r="J76" s="188"/>
      <c r="K76" s="189"/>
      <c r="L76" s="190"/>
      <c r="M76" s="191"/>
      <c r="N76" s="191"/>
      <c r="O76" s="185"/>
      <c r="P76" s="190"/>
      <c r="Q76" s="190"/>
      <c r="R76" s="192"/>
      <c r="S76" s="1151"/>
    </row>
    <row r="77" spans="1:19" ht="12.75" customHeight="1">
      <c r="A77" s="193" t="s">
        <v>210</v>
      </c>
      <c r="B77" s="185" t="s">
        <v>77</v>
      </c>
      <c r="C77" s="186"/>
      <c r="D77" s="186"/>
      <c r="E77" s="185"/>
      <c r="F77" s="187"/>
      <c r="G77" s="187"/>
      <c r="H77" s="185"/>
      <c r="I77" s="185"/>
      <c r="J77" s="188"/>
      <c r="K77" s="189"/>
      <c r="L77" s="190"/>
      <c r="M77" s="191"/>
      <c r="N77" s="191"/>
      <c r="O77" s="185"/>
      <c r="P77" s="190"/>
      <c r="Q77" s="190"/>
      <c r="R77" s="192"/>
      <c r="S77" s="1151"/>
    </row>
    <row r="78" spans="1:19" ht="12.75" customHeight="1">
      <c r="A78" s="193" t="s">
        <v>211</v>
      </c>
      <c r="B78" s="185" t="s">
        <v>77</v>
      </c>
      <c r="C78" s="186"/>
      <c r="D78" s="186"/>
      <c r="E78" s="185"/>
      <c r="F78" s="187"/>
      <c r="G78" s="187"/>
      <c r="H78" s="185"/>
      <c r="I78" s="185"/>
      <c r="J78" s="188"/>
      <c r="K78" s="189"/>
      <c r="L78" s="190"/>
      <c r="M78" s="191"/>
      <c r="N78" s="191"/>
      <c r="O78" s="185"/>
      <c r="P78" s="190"/>
      <c r="Q78" s="190"/>
      <c r="R78" s="192"/>
      <c r="S78" s="1151"/>
    </row>
    <row r="79" spans="1:19" ht="12.75" customHeight="1">
      <c r="A79" s="193" t="s">
        <v>212</v>
      </c>
      <c r="B79" s="185" t="s">
        <v>77</v>
      </c>
      <c r="C79" s="186"/>
      <c r="D79" s="186"/>
      <c r="E79" s="185"/>
      <c r="F79" s="187"/>
      <c r="G79" s="187"/>
      <c r="H79" s="185"/>
      <c r="I79" s="185"/>
      <c r="J79" s="188"/>
      <c r="K79" s="189"/>
      <c r="L79" s="190"/>
      <c r="M79" s="191"/>
      <c r="N79" s="191"/>
      <c r="O79" s="185"/>
      <c r="P79" s="190"/>
      <c r="Q79" s="190"/>
      <c r="R79" s="192"/>
      <c r="S79" s="1151"/>
    </row>
    <row r="80" spans="1:19" ht="12.75" customHeight="1">
      <c r="A80" s="193" t="s">
        <v>213</v>
      </c>
      <c r="B80" s="185" t="s">
        <v>77</v>
      </c>
      <c r="C80" s="186"/>
      <c r="D80" s="186"/>
      <c r="E80" s="185"/>
      <c r="F80" s="187"/>
      <c r="G80" s="187"/>
      <c r="H80" s="185"/>
      <c r="I80" s="185"/>
      <c r="J80" s="188"/>
      <c r="K80" s="189"/>
      <c r="L80" s="190"/>
      <c r="M80" s="191"/>
      <c r="N80" s="191"/>
      <c r="O80" s="185"/>
      <c r="P80" s="190"/>
      <c r="Q80" s="190"/>
      <c r="R80" s="192"/>
      <c r="S80" s="1151"/>
    </row>
    <row r="81" spans="1:19" ht="12.75" customHeight="1">
      <c r="A81" s="194" t="s">
        <v>214</v>
      </c>
      <c r="B81" s="195" t="s">
        <v>77</v>
      </c>
      <c r="C81" s="196"/>
      <c r="D81" s="196"/>
      <c r="E81" s="195"/>
      <c r="F81" s="197"/>
      <c r="G81" s="197"/>
      <c r="H81" s="195"/>
      <c r="I81" s="195"/>
      <c r="J81" s="198"/>
      <c r="K81" s="199"/>
      <c r="L81" s="200"/>
      <c r="M81" s="214"/>
      <c r="N81" s="214"/>
      <c r="O81" s="195"/>
      <c r="P81" s="200"/>
      <c r="Q81" s="200"/>
      <c r="R81" s="202"/>
      <c r="S81" s="1152"/>
    </row>
    <row r="82" spans="1:19" ht="12.75" customHeight="1">
      <c r="A82" s="203" t="s">
        <v>215</v>
      </c>
      <c r="B82" s="102"/>
      <c r="C82" s="204"/>
      <c r="D82" s="204"/>
      <c r="E82" s="102"/>
      <c r="F82" s="205"/>
      <c r="G82" s="205"/>
      <c r="H82" s="102"/>
      <c r="I82" s="102"/>
      <c r="J82" s="206"/>
      <c r="K82" s="207"/>
      <c r="L82" s="176"/>
      <c r="M82" s="176"/>
      <c r="N82" s="99"/>
      <c r="O82" s="102"/>
      <c r="P82" s="176"/>
      <c r="Q82" s="176"/>
      <c r="R82" s="176"/>
      <c r="S82" s="102"/>
    </row>
    <row r="83" spans="1:19" ht="12.75" customHeight="1">
      <c r="A83" s="208" t="s">
        <v>216</v>
      </c>
      <c r="B83" s="182" t="s">
        <v>77</v>
      </c>
      <c r="C83" s="209"/>
      <c r="D83" s="209"/>
      <c r="E83" s="182"/>
      <c r="F83" s="210"/>
      <c r="G83" s="210"/>
      <c r="H83" s="182"/>
      <c r="I83" s="182"/>
      <c r="J83" s="211"/>
      <c r="K83" s="212"/>
      <c r="L83" s="179"/>
      <c r="M83" s="213"/>
      <c r="N83" s="213"/>
      <c r="O83" s="182"/>
      <c r="P83" s="179"/>
      <c r="Q83" s="179"/>
      <c r="R83" s="184"/>
      <c r="S83" s="1178" t="s">
        <v>217</v>
      </c>
    </row>
    <row r="84" spans="1:19" ht="12.75" customHeight="1">
      <c r="A84" s="193" t="s">
        <v>218</v>
      </c>
      <c r="B84" s="185" t="s">
        <v>77</v>
      </c>
      <c r="C84" s="186"/>
      <c r="D84" s="186"/>
      <c r="E84" s="185"/>
      <c r="F84" s="187"/>
      <c r="G84" s="187"/>
      <c r="H84" s="185"/>
      <c r="I84" s="185"/>
      <c r="J84" s="188"/>
      <c r="K84" s="189"/>
      <c r="L84" s="190"/>
      <c r="M84" s="191"/>
      <c r="N84" s="191"/>
      <c r="O84" s="185"/>
      <c r="P84" s="190"/>
      <c r="Q84" s="190"/>
      <c r="R84" s="192"/>
      <c r="S84" s="1151"/>
    </row>
    <row r="85" spans="1:19" ht="12.75" customHeight="1">
      <c r="A85" s="193" t="s">
        <v>219</v>
      </c>
      <c r="B85" s="185" t="s">
        <v>77</v>
      </c>
      <c r="C85" s="186"/>
      <c r="D85" s="186"/>
      <c r="E85" s="185"/>
      <c r="F85" s="187"/>
      <c r="G85" s="187"/>
      <c r="H85" s="185"/>
      <c r="I85" s="185"/>
      <c r="J85" s="188"/>
      <c r="K85" s="189"/>
      <c r="L85" s="190"/>
      <c r="M85" s="191"/>
      <c r="N85" s="191"/>
      <c r="O85" s="185"/>
      <c r="P85" s="190"/>
      <c r="Q85" s="190"/>
      <c r="R85" s="192"/>
      <c r="S85" s="1151"/>
    </row>
    <row r="86" spans="1:19" ht="12.75" customHeight="1">
      <c r="A86" s="193" t="s">
        <v>220</v>
      </c>
      <c r="B86" s="185" t="s">
        <v>77</v>
      </c>
      <c r="C86" s="186"/>
      <c r="D86" s="186"/>
      <c r="E86" s="185"/>
      <c r="F86" s="187"/>
      <c r="G86" s="187"/>
      <c r="H86" s="185"/>
      <c r="I86" s="185"/>
      <c r="J86" s="188"/>
      <c r="K86" s="189"/>
      <c r="L86" s="190"/>
      <c r="M86" s="191"/>
      <c r="N86" s="191"/>
      <c r="O86" s="185"/>
      <c r="P86" s="190"/>
      <c r="Q86" s="190"/>
      <c r="R86" s="192"/>
      <c r="S86" s="1151"/>
    </row>
    <row r="87" spans="1:19" ht="12.75" customHeight="1">
      <c r="A87" s="193" t="s">
        <v>221</v>
      </c>
      <c r="B87" s="185" t="s">
        <v>77</v>
      </c>
      <c r="C87" s="186"/>
      <c r="D87" s="186"/>
      <c r="E87" s="185"/>
      <c r="F87" s="187"/>
      <c r="G87" s="187"/>
      <c r="H87" s="185"/>
      <c r="I87" s="185"/>
      <c r="J87" s="188"/>
      <c r="K87" s="189"/>
      <c r="L87" s="190"/>
      <c r="M87" s="191"/>
      <c r="N87" s="191"/>
      <c r="O87" s="185"/>
      <c r="P87" s="190"/>
      <c r="Q87" s="190"/>
      <c r="R87" s="192"/>
      <c r="S87" s="1151"/>
    </row>
    <row r="88" spans="1:19" ht="12.75" customHeight="1">
      <c r="A88" s="193" t="s">
        <v>222</v>
      </c>
      <c r="B88" s="185" t="s">
        <v>77</v>
      </c>
      <c r="C88" s="186"/>
      <c r="D88" s="186"/>
      <c r="E88" s="185"/>
      <c r="F88" s="187"/>
      <c r="G88" s="187"/>
      <c r="H88" s="185"/>
      <c r="I88" s="185"/>
      <c r="J88" s="188"/>
      <c r="K88" s="189"/>
      <c r="L88" s="190"/>
      <c r="M88" s="191"/>
      <c r="N88" s="191"/>
      <c r="O88" s="185"/>
      <c r="P88" s="190"/>
      <c r="Q88" s="190"/>
      <c r="R88" s="192"/>
      <c r="S88" s="1151"/>
    </row>
    <row r="89" spans="1:19" ht="12.75" customHeight="1">
      <c r="A89" s="193" t="s">
        <v>223</v>
      </c>
      <c r="B89" s="185" t="s">
        <v>77</v>
      </c>
      <c r="C89" s="186"/>
      <c r="D89" s="186"/>
      <c r="E89" s="185"/>
      <c r="F89" s="187"/>
      <c r="G89" s="187"/>
      <c r="H89" s="185"/>
      <c r="I89" s="185"/>
      <c r="J89" s="188"/>
      <c r="K89" s="189"/>
      <c r="L89" s="190"/>
      <c r="M89" s="191"/>
      <c r="N89" s="191"/>
      <c r="O89" s="185"/>
      <c r="P89" s="190"/>
      <c r="Q89" s="190"/>
      <c r="R89" s="192"/>
      <c r="S89" s="1151"/>
    </row>
    <row r="90" spans="1:19" ht="12.75" customHeight="1">
      <c r="A90" s="193" t="s">
        <v>224</v>
      </c>
      <c r="B90" s="185" t="s">
        <v>77</v>
      </c>
      <c r="C90" s="186"/>
      <c r="D90" s="186"/>
      <c r="E90" s="185"/>
      <c r="F90" s="187"/>
      <c r="G90" s="187"/>
      <c r="H90" s="185"/>
      <c r="I90" s="185"/>
      <c r="J90" s="188"/>
      <c r="K90" s="189"/>
      <c r="L90" s="190"/>
      <c r="M90" s="191"/>
      <c r="N90" s="191"/>
      <c r="O90" s="185"/>
      <c r="P90" s="190"/>
      <c r="Q90" s="190"/>
      <c r="R90" s="192"/>
      <c r="S90" s="1151"/>
    </row>
    <row r="91" spans="1:19" ht="12.75" customHeight="1">
      <c r="A91" s="193" t="s">
        <v>225</v>
      </c>
      <c r="B91" s="185" t="s">
        <v>77</v>
      </c>
      <c r="C91" s="186"/>
      <c r="D91" s="186"/>
      <c r="E91" s="185"/>
      <c r="F91" s="187"/>
      <c r="G91" s="187"/>
      <c r="H91" s="185"/>
      <c r="I91" s="185"/>
      <c r="J91" s="188"/>
      <c r="K91" s="189"/>
      <c r="L91" s="190"/>
      <c r="M91" s="191"/>
      <c r="N91" s="191"/>
      <c r="O91" s="185"/>
      <c r="P91" s="190"/>
      <c r="Q91" s="190"/>
      <c r="R91" s="192"/>
      <c r="S91" s="1151"/>
    </row>
    <row r="92" spans="1:19" ht="12.75" customHeight="1">
      <c r="A92" s="193" t="s">
        <v>226</v>
      </c>
      <c r="B92" s="185" t="s">
        <v>77</v>
      </c>
      <c r="C92" s="186"/>
      <c r="D92" s="186"/>
      <c r="E92" s="185"/>
      <c r="F92" s="187"/>
      <c r="G92" s="187"/>
      <c r="H92" s="185"/>
      <c r="I92" s="185"/>
      <c r="J92" s="188"/>
      <c r="K92" s="189"/>
      <c r="L92" s="190"/>
      <c r="M92" s="191"/>
      <c r="N92" s="191"/>
      <c r="O92" s="185"/>
      <c r="P92" s="190"/>
      <c r="Q92" s="190"/>
      <c r="R92" s="192"/>
      <c r="S92" s="1151"/>
    </row>
    <row r="93" spans="1:19" ht="12.75" customHeight="1">
      <c r="A93" s="193" t="s">
        <v>227</v>
      </c>
      <c r="B93" s="185" t="s">
        <v>77</v>
      </c>
      <c r="C93" s="186"/>
      <c r="D93" s="186"/>
      <c r="E93" s="185"/>
      <c r="F93" s="187"/>
      <c r="G93" s="187"/>
      <c r="H93" s="185"/>
      <c r="I93" s="185"/>
      <c r="J93" s="188"/>
      <c r="K93" s="189"/>
      <c r="L93" s="190"/>
      <c r="M93" s="191"/>
      <c r="N93" s="191"/>
      <c r="O93" s="185"/>
      <c r="P93" s="190"/>
      <c r="Q93" s="190"/>
      <c r="R93" s="192"/>
      <c r="S93" s="1151"/>
    </row>
    <row r="94" spans="1:19" ht="12.75" customHeight="1">
      <c r="A94" s="193" t="s">
        <v>228</v>
      </c>
      <c r="B94" s="185" t="s">
        <v>77</v>
      </c>
      <c r="C94" s="186"/>
      <c r="D94" s="186"/>
      <c r="E94" s="185"/>
      <c r="F94" s="187"/>
      <c r="G94" s="187"/>
      <c r="H94" s="185"/>
      <c r="I94" s="185"/>
      <c r="J94" s="188"/>
      <c r="K94" s="189"/>
      <c r="L94" s="190"/>
      <c r="M94" s="191"/>
      <c r="N94" s="191"/>
      <c r="O94" s="185"/>
      <c r="P94" s="190"/>
      <c r="Q94" s="190"/>
      <c r="R94" s="192"/>
      <c r="S94" s="1151"/>
    </row>
    <row r="95" spans="1:19" ht="12.75" customHeight="1">
      <c r="A95" s="193" t="s">
        <v>229</v>
      </c>
      <c r="B95" s="185" t="s">
        <v>77</v>
      </c>
      <c r="C95" s="186"/>
      <c r="D95" s="186"/>
      <c r="E95" s="185"/>
      <c r="F95" s="187"/>
      <c r="G95" s="187"/>
      <c r="H95" s="185"/>
      <c r="I95" s="185"/>
      <c r="J95" s="188"/>
      <c r="K95" s="189"/>
      <c r="L95" s="190"/>
      <c r="M95" s="191"/>
      <c r="N95" s="191"/>
      <c r="O95" s="185"/>
      <c r="P95" s="190"/>
      <c r="Q95" s="190"/>
      <c r="R95" s="192"/>
      <c r="S95" s="1151"/>
    </row>
    <row r="96" spans="1:19" ht="12.75" customHeight="1">
      <c r="A96" s="193" t="s">
        <v>230</v>
      </c>
      <c r="B96" s="185" t="s">
        <v>77</v>
      </c>
      <c r="C96" s="186"/>
      <c r="D96" s="186"/>
      <c r="E96" s="185"/>
      <c r="F96" s="187"/>
      <c r="G96" s="187"/>
      <c r="H96" s="185"/>
      <c r="I96" s="185"/>
      <c r="J96" s="188"/>
      <c r="K96" s="189"/>
      <c r="L96" s="190"/>
      <c r="M96" s="191"/>
      <c r="N96" s="191"/>
      <c r="O96" s="185"/>
      <c r="P96" s="190"/>
      <c r="Q96" s="190"/>
      <c r="R96" s="192"/>
      <c r="S96" s="1151"/>
    </row>
    <row r="97" spans="1:19" ht="12.75" customHeight="1">
      <c r="A97" s="193" t="s">
        <v>231</v>
      </c>
      <c r="B97" s="185" t="s">
        <v>77</v>
      </c>
      <c r="C97" s="186"/>
      <c r="D97" s="186"/>
      <c r="E97" s="185"/>
      <c r="F97" s="187"/>
      <c r="G97" s="187"/>
      <c r="H97" s="185"/>
      <c r="I97" s="185"/>
      <c r="J97" s="188"/>
      <c r="K97" s="189"/>
      <c r="L97" s="190"/>
      <c r="M97" s="191"/>
      <c r="N97" s="191"/>
      <c r="O97" s="185"/>
      <c r="P97" s="190"/>
      <c r="Q97" s="215"/>
      <c r="R97" s="192"/>
      <c r="S97" s="1151"/>
    </row>
    <row r="98" spans="1:19" ht="12.75" customHeight="1">
      <c r="A98" s="193" t="s">
        <v>232</v>
      </c>
      <c r="B98" s="185" t="s">
        <v>77</v>
      </c>
      <c r="C98" s="186"/>
      <c r="D98" s="186"/>
      <c r="E98" s="185"/>
      <c r="F98" s="187"/>
      <c r="G98" s="187"/>
      <c r="H98" s="185"/>
      <c r="I98" s="185"/>
      <c r="J98" s="188"/>
      <c r="K98" s="189"/>
      <c r="L98" s="190"/>
      <c r="M98" s="191"/>
      <c r="N98" s="191"/>
      <c r="O98" s="185"/>
      <c r="P98" s="190"/>
      <c r="Q98" s="215"/>
      <c r="R98" s="192"/>
      <c r="S98" s="1151"/>
    </row>
    <row r="99" spans="1:19" ht="12.75" customHeight="1">
      <c r="A99" s="193" t="s">
        <v>233</v>
      </c>
      <c r="B99" s="185" t="s">
        <v>77</v>
      </c>
      <c r="C99" s="186"/>
      <c r="D99" s="186"/>
      <c r="E99" s="185"/>
      <c r="F99" s="187"/>
      <c r="G99" s="187"/>
      <c r="H99" s="185"/>
      <c r="I99" s="185"/>
      <c r="J99" s="188"/>
      <c r="K99" s="189"/>
      <c r="L99" s="190"/>
      <c r="M99" s="191"/>
      <c r="N99" s="191"/>
      <c r="O99" s="185"/>
      <c r="P99" s="190"/>
      <c r="Q99" s="215"/>
      <c r="R99" s="192"/>
      <c r="S99" s="1151"/>
    </row>
    <row r="100" spans="1:19" ht="12.75" customHeight="1">
      <c r="A100" s="193" t="s">
        <v>234</v>
      </c>
      <c r="B100" s="185" t="s">
        <v>77</v>
      </c>
      <c r="C100" s="186"/>
      <c r="D100" s="186"/>
      <c r="E100" s="185"/>
      <c r="F100" s="187"/>
      <c r="G100" s="187"/>
      <c r="H100" s="185"/>
      <c r="I100" s="185"/>
      <c r="J100" s="188"/>
      <c r="K100" s="189"/>
      <c r="L100" s="190"/>
      <c r="M100" s="191"/>
      <c r="N100" s="191"/>
      <c r="O100" s="185"/>
      <c r="P100" s="190"/>
      <c r="Q100" s="215"/>
      <c r="R100" s="192"/>
      <c r="S100" s="1151"/>
    </row>
    <row r="101" spans="1:19" ht="12.75" customHeight="1">
      <c r="A101" s="193" t="s">
        <v>235</v>
      </c>
      <c r="B101" s="185" t="s">
        <v>77</v>
      </c>
      <c r="C101" s="186"/>
      <c r="D101" s="186"/>
      <c r="E101" s="185"/>
      <c r="F101" s="187"/>
      <c r="G101" s="187"/>
      <c r="H101" s="185"/>
      <c r="I101" s="185"/>
      <c r="J101" s="188"/>
      <c r="K101" s="189"/>
      <c r="L101" s="190"/>
      <c r="M101" s="191"/>
      <c r="N101" s="191"/>
      <c r="O101" s="185"/>
      <c r="P101" s="190"/>
      <c r="Q101" s="215"/>
      <c r="R101" s="192"/>
      <c r="S101" s="1151"/>
    </row>
    <row r="102" spans="1:19" ht="12.75" customHeight="1">
      <c r="A102" s="193" t="s">
        <v>236</v>
      </c>
      <c r="B102" s="185" t="s">
        <v>77</v>
      </c>
      <c r="C102" s="186"/>
      <c r="D102" s="186"/>
      <c r="E102" s="185"/>
      <c r="F102" s="187"/>
      <c r="G102" s="187"/>
      <c r="H102" s="185"/>
      <c r="I102" s="185"/>
      <c r="J102" s="188"/>
      <c r="K102" s="189"/>
      <c r="L102" s="190"/>
      <c r="M102" s="191"/>
      <c r="N102" s="191"/>
      <c r="O102" s="185"/>
      <c r="P102" s="190"/>
      <c r="Q102" s="215"/>
      <c r="R102" s="192"/>
      <c r="S102" s="1151"/>
    </row>
    <row r="103" spans="1:19" ht="12.75" customHeight="1">
      <c r="A103" s="193" t="s">
        <v>237</v>
      </c>
      <c r="B103" s="185" t="s">
        <v>77</v>
      </c>
      <c r="C103" s="186"/>
      <c r="D103" s="186"/>
      <c r="E103" s="185"/>
      <c r="F103" s="187"/>
      <c r="G103" s="187"/>
      <c r="H103" s="185"/>
      <c r="I103" s="185"/>
      <c r="J103" s="188"/>
      <c r="K103" s="189"/>
      <c r="L103" s="190"/>
      <c r="M103" s="191"/>
      <c r="N103" s="191"/>
      <c r="O103" s="185"/>
      <c r="P103" s="190"/>
      <c r="Q103" s="190"/>
      <c r="R103" s="192"/>
      <c r="S103" s="1151"/>
    </row>
    <row r="104" spans="1:19" ht="12.75" customHeight="1">
      <c r="A104" s="193" t="s">
        <v>238</v>
      </c>
      <c r="B104" s="185" t="s">
        <v>77</v>
      </c>
      <c r="C104" s="186"/>
      <c r="D104" s="186"/>
      <c r="E104" s="185"/>
      <c r="F104" s="187"/>
      <c r="G104" s="187"/>
      <c r="H104" s="185"/>
      <c r="I104" s="185"/>
      <c r="J104" s="188"/>
      <c r="K104" s="189"/>
      <c r="L104" s="190"/>
      <c r="M104" s="191"/>
      <c r="N104" s="191"/>
      <c r="O104" s="185"/>
      <c r="P104" s="190"/>
      <c r="Q104" s="190"/>
      <c r="R104" s="192"/>
      <c r="S104" s="1151"/>
    </row>
    <row r="105" spans="1:19" ht="12.75" customHeight="1">
      <c r="A105" s="193" t="s">
        <v>239</v>
      </c>
      <c r="B105" s="185" t="s">
        <v>77</v>
      </c>
      <c r="C105" s="186"/>
      <c r="D105" s="186"/>
      <c r="E105" s="185"/>
      <c r="F105" s="187"/>
      <c r="G105" s="187"/>
      <c r="H105" s="185"/>
      <c r="I105" s="185"/>
      <c r="J105" s="188"/>
      <c r="K105" s="189"/>
      <c r="L105" s="190"/>
      <c r="M105" s="191"/>
      <c r="N105" s="191"/>
      <c r="O105" s="185"/>
      <c r="P105" s="190"/>
      <c r="Q105" s="190"/>
      <c r="R105" s="192"/>
      <c r="S105" s="1151"/>
    </row>
    <row r="106" spans="1:19" ht="12.75" customHeight="1">
      <c r="A106" s="193" t="s">
        <v>240</v>
      </c>
      <c r="B106" s="185" t="s">
        <v>77</v>
      </c>
      <c r="C106" s="186"/>
      <c r="D106" s="186"/>
      <c r="E106" s="185"/>
      <c r="F106" s="187"/>
      <c r="G106" s="187"/>
      <c r="H106" s="185"/>
      <c r="I106" s="185"/>
      <c r="J106" s="188"/>
      <c r="K106" s="189"/>
      <c r="L106" s="190"/>
      <c r="M106" s="191"/>
      <c r="N106" s="191"/>
      <c r="O106" s="185"/>
      <c r="P106" s="190"/>
      <c r="Q106" s="190"/>
      <c r="R106" s="192"/>
      <c r="S106" s="1151"/>
    </row>
    <row r="107" spans="1:19" ht="12.75" customHeight="1">
      <c r="A107" s="193" t="s">
        <v>241</v>
      </c>
      <c r="B107" s="185" t="s">
        <v>77</v>
      </c>
      <c r="C107" s="186"/>
      <c r="D107" s="186"/>
      <c r="E107" s="185"/>
      <c r="F107" s="187"/>
      <c r="G107" s="187"/>
      <c r="H107" s="185"/>
      <c r="I107" s="185"/>
      <c r="J107" s="188"/>
      <c r="K107" s="189"/>
      <c r="L107" s="190"/>
      <c r="M107" s="191"/>
      <c r="N107" s="191"/>
      <c r="O107" s="185"/>
      <c r="P107" s="190"/>
      <c r="Q107" s="190"/>
      <c r="R107" s="192"/>
      <c r="S107" s="1151"/>
    </row>
    <row r="108" spans="1:19" ht="12.75" customHeight="1">
      <c r="A108" s="193" t="s">
        <v>242</v>
      </c>
      <c r="B108" s="185" t="s">
        <v>77</v>
      </c>
      <c r="C108" s="186"/>
      <c r="D108" s="186"/>
      <c r="E108" s="185"/>
      <c r="F108" s="187"/>
      <c r="G108" s="187"/>
      <c r="H108" s="185"/>
      <c r="I108" s="185"/>
      <c r="J108" s="188"/>
      <c r="K108" s="189"/>
      <c r="L108" s="190"/>
      <c r="M108" s="191"/>
      <c r="N108" s="191"/>
      <c r="O108" s="185"/>
      <c r="P108" s="190"/>
      <c r="Q108" s="190"/>
      <c r="R108" s="192"/>
      <c r="S108" s="1151"/>
    </row>
    <row r="109" spans="1:19" ht="12.75" customHeight="1">
      <c r="A109" s="193" t="s">
        <v>243</v>
      </c>
      <c r="B109" s="185" t="s">
        <v>77</v>
      </c>
      <c r="C109" s="186"/>
      <c r="D109" s="186"/>
      <c r="E109" s="185"/>
      <c r="F109" s="187"/>
      <c r="G109" s="187"/>
      <c r="H109" s="185"/>
      <c r="I109" s="185"/>
      <c r="J109" s="188"/>
      <c r="K109" s="189"/>
      <c r="L109" s="190"/>
      <c r="M109" s="191"/>
      <c r="N109" s="191"/>
      <c r="O109" s="185"/>
      <c r="P109" s="190"/>
      <c r="Q109" s="190"/>
      <c r="R109" s="192"/>
      <c r="S109" s="1151"/>
    </row>
    <row r="110" spans="1:19" ht="12.75" customHeight="1">
      <c r="A110" s="193" t="s">
        <v>244</v>
      </c>
      <c r="B110" s="185" t="s">
        <v>77</v>
      </c>
      <c r="C110" s="186"/>
      <c r="D110" s="186"/>
      <c r="E110" s="185"/>
      <c r="F110" s="187"/>
      <c r="G110" s="187"/>
      <c r="H110" s="185"/>
      <c r="I110" s="185"/>
      <c r="J110" s="188"/>
      <c r="K110" s="189"/>
      <c r="L110" s="190"/>
      <c r="M110" s="191"/>
      <c r="N110" s="191"/>
      <c r="O110" s="185"/>
      <c r="P110" s="190"/>
      <c r="Q110" s="190"/>
      <c r="R110" s="192"/>
      <c r="S110" s="1151"/>
    </row>
    <row r="111" spans="1:19" ht="12.75" customHeight="1">
      <c r="A111" s="193" t="s">
        <v>245</v>
      </c>
      <c r="B111" s="185" t="s">
        <v>77</v>
      </c>
      <c r="C111" s="186"/>
      <c r="D111" s="186"/>
      <c r="E111" s="185"/>
      <c r="F111" s="187"/>
      <c r="G111" s="187"/>
      <c r="H111" s="185"/>
      <c r="I111" s="185"/>
      <c r="J111" s="188"/>
      <c r="K111" s="189"/>
      <c r="L111" s="190"/>
      <c r="M111" s="191"/>
      <c r="N111" s="191"/>
      <c r="O111" s="185"/>
      <c r="P111" s="190"/>
      <c r="Q111" s="190"/>
      <c r="R111" s="192"/>
      <c r="S111" s="1151"/>
    </row>
    <row r="112" spans="1:19" ht="12.75" customHeight="1">
      <c r="A112" s="193" t="s">
        <v>246</v>
      </c>
      <c r="B112" s="185" t="s">
        <v>77</v>
      </c>
      <c r="C112" s="186"/>
      <c r="D112" s="186"/>
      <c r="E112" s="185"/>
      <c r="F112" s="187"/>
      <c r="G112" s="187"/>
      <c r="H112" s="185"/>
      <c r="I112" s="185"/>
      <c r="J112" s="188"/>
      <c r="K112" s="189"/>
      <c r="L112" s="190"/>
      <c r="M112" s="191"/>
      <c r="N112" s="191"/>
      <c r="O112" s="185"/>
      <c r="P112" s="190"/>
      <c r="Q112" s="190"/>
      <c r="R112" s="192"/>
      <c r="S112" s="1151"/>
    </row>
    <row r="113" spans="1:19" ht="12.75" customHeight="1">
      <c r="A113" s="193" t="s">
        <v>247</v>
      </c>
      <c r="B113" s="185" t="s">
        <v>77</v>
      </c>
      <c r="C113" s="186"/>
      <c r="D113" s="186"/>
      <c r="E113" s="185"/>
      <c r="F113" s="187"/>
      <c r="G113" s="187"/>
      <c r="H113" s="185"/>
      <c r="I113" s="185"/>
      <c r="J113" s="188"/>
      <c r="K113" s="189"/>
      <c r="L113" s="190"/>
      <c r="M113" s="191"/>
      <c r="N113" s="191"/>
      <c r="O113" s="185"/>
      <c r="P113" s="190"/>
      <c r="Q113" s="190"/>
      <c r="R113" s="192"/>
      <c r="S113" s="1151"/>
    </row>
    <row r="114" spans="1:19" ht="12.75" customHeight="1">
      <c r="A114" s="193" t="s">
        <v>248</v>
      </c>
      <c r="B114" s="185" t="s">
        <v>77</v>
      </c>
      <c r="C114" s="186"/>
      <c r="D114" s="186"/>
      <c r="E114" s="185"/>
      <c r="F114" s="187"/>
      <c r="G114" s="187"/>
      <c r="H114" s="185"/>
      <c r="I114" s="185"/>
      <c r="J114" s="188"/>
      <c r="K114" s="189"/>
      <c r="L114" s="190"/>
      <c r="M114" s="191"/>
      <c r="N114" s="191"/>
      <c r="O114" s="185"/>
      <c r="P114" s="190"/>
      <c r="Q114" s="190"/>
      <c r="R114" s="192"/>
      <c r="S114" s="1151"/>
    </row>
    <row r="115" spans="1:19" ht="12.75" customHeight="1">
      <c r="A115" s="193" t="s">
        <v>249</v>
      </c>
      <c r="B115" s="185" t="s">
        <v>77</v>
      </c>
      <c r="C115" s="186"/>
      <c r="D115" s="186"/>
      <c r="E115" s="185"/>
      <c r="F115" s="187"/>
      <c r="G115" s="187"/>
      <c r="H115" s="185"/>
      <c r="I115" s="185"/>
      <c r="J115" s="188"/>
      <c r="K115" s="189"/>
      <c r="L115" s="190"/>
      <c r="M115" s="191"/>
      <c r="N115" s="191"/>
      <c r="O115" s="185"/>
      <c r="P115" s="190"/>
      <c r="Q115" s="190"/>
      <c r="R115" s="192"/>
      <c r="S115" s="1151"/>
    </row>
    <row r="116" spans="1:19" ht="12.75" customHeight="1">
      <c r="A116" s="193" t="s">
        <v>250</v>
      </c>
      <c r="B116" s="185" t="s">
        <v>77</v>
      </c>
      <c r="C116" s="186"/>
      <c r="D116" s="186"/>
      <c r="E116" s="185"/>
      <c r="F116" s="187"/>
      <c r="G116" s="187"/>
      <c r="H116" s="185"/>
      <c r="I116" s="185"/>
      <c r="J116" s="188"/>
      <c r="K116" s="189"/>
      <c r="L116" s="190"/>
      <c r="M116" s="191"/>
      <c r="N116" s="191"/>
      <c r="O116" s="185"/>
      <c r="P116" s="190"/>
      <c r="Q116" s="190"/>
      <c r="R116" s="192"/>
      <c r="S116" s="1151"/>
    </row>
    <row r="117" spans="1:19" ht="12.75" customHeight="1">
      <c r="A117" s="193" t="s">
        <v>251</v>
      </c>
      <c r="B117" s="185" t="s">
        <v>77</v>
      </c>
      <c r="C117" s="186"/>
      <c r="D117" s="186"/>
      <c r="E117" s="185"/>
      <c r="F117" s="187"/>
      <c r="G117" s="187"/>
      <c r="H117" s="185"/>
      <c r="I117" s="185"/>
      <c r="J117" s="188"/>
      <c r="K117" s="189"/>
      <c r="L117" s="190"/>
      <c r="M117" s="191"/>
      <c r="N117" s="191"/>
      <c r="O117" s="185"/>
      <c r="P117" s="190"/>
      <c r="Q117" s="190"/>
      <c r="R117" s="192"/>
      <c r="S117" s="1151"/>
    </row>
    <row r="118" spans="1:19" ht="12.75" customHeight="1">
      <c r="A118" s="193" t="s">
        <v>252</v>
      </c>
      <c r="B118" s="185" t="s">
        <v>77</v>
      </c>
      <c r="C118" s="186"/>
      <c r="D118" s="186"/>
      <c r="E118" s="185"/>
      <c r="F118" s="187"/>
      <c r="G118" s="187"/>
      <c r="H118" s="185"/>
      <c r="I118" s="185"/>
      <c r="J118" s="188"/>
      <c r="K118" s="189"/>
      <c r="L118" s="190"/>
      <c r="M118" s="191"/>
      <c r="N118" s="191"/>
      <c r="O118" s="185"/>
      <c r="P118" s="190"/>
      <c r="Q118" s="190"/>
      <c r="R118" s="192"/>
      <c r="S118" s="1151"/>
    </row>
    <row r="119" spans="1:19" ht="12.75" customHeight="1">
      <c r="A119" s="193" t="s">
        <v>253</v>
      </c>
      <c r="B119" s="185" t="s">
        <v>77</v>
      </c>
      <c r="C119" s="186"/>
      <c r="D119" s="186"/>
      <c r="E119" s="185"/>
      <c r="F119" s="187"/>
      <c r="G119" s="187"/>
      <c r="H119" s="185"/>
      <c r="I119" s="185"/>
      <c r="J119" s="188"/>
      <c r="K119" s="189"/>
      <c r="L119" s="190"/>
      <c r="M119" s="191"/>
      <c r="N119" s="191"/>
      <c r="O119" s="185"/>
      <c r="P119" s="190"/>
      <c r="Q119" s="190"/>
      <c r="R119" s="192"/>
      <c r="S119" s="1151"/>
    </row>
    <row r="120" spans="1:19" ht="12.75" customHeight="1">
      <c r="A120" s="193" t="s">
        <v>254</v>
      </c>
      <c r="B120" s="185" t="s">
        <v>77</v>
      </c>
      <c r="C120" s="186"/>
      <c r="D120" s="186"/>
      <c r="E120" s="185"/>
      <c r="F120" s="187"/>
      <c r="G120" s="187"/>
      <c r="H120" s="185"/>
      <c r="I120" s="185"/>
      <c r="J120" s="188"/>
      <c r="K120" s="189"/>
      <c r="L120" s="190"/>
      <c r="M120" s="191"/>
      <c r="N120" s="191"/>
      <c r="O120" s="185"/>
      <c r="P120" s="190"/>
      <c r="Q120" s="190"/>
      <c r="R120" s="192"/>
      <c r="S120" s="1151"/>
    </row>
    <row r="121" spans="1:19" ht="12.75" customHeight="1">
      <c r="A121" s="194" t="s">
        <v>255</v>
      </c>
      <c r="B121" s="195" t="s">
        <v>77</v>
      </c>
      <c r="C121" s="196"/>
      <c r="D121" s="196"/>
      <c r="E121" s="195"/>
      <c r="F121" s="197"/>
      <c r="G121" s="197"/>
      <c r="H121" s="195"/>
      <c r="I121" s="195"/>
      <c r="J121" s="198"/>
      <c r="K121" s="199"/>
      <c r="L121" s="200"/>
      <c r="M121" s="214"/>
      <c r="N121" s="214"/>
      <c r="O121" s="195"/>
      <c r="P121" s="200"/>
      <c r="Q121" s="200"/>
      <c r="R121" s="202"/>
      <c r="S121" s="1152"/>
    </row>
    <row r="122" spans="1:19" ht="12.75" customHeight="1">
      <c r="A122" s="203" t="s">
        <v>256</v>
      </c>
      <c r="B122" s="176"/>
      <c r="C122" s="204"/>
      <c r="D122" s="204"/>
      <c r="E122" s="102"/>
      <c r="F122" s="205"/>
      <c r="G122" s="205"/>
      <c r="H122" s="102"/>
      <c r="I122" s="102"/>
      <c r="J122" s="206"/>
      <c r="K122" s="207"/>
      <c r="L122" s="176"/>
      <c r="M122" s="99"/>
      <c r="N122" s="99"/>
      <c r="O122" s="102"/>
      <c r="P122" s="176"/>
      <c r="Q122" s="176"/>
      <c r="R122" s="176"/>
      <c r="S122" s="216"/>
    </row>
    <row r="123" spans="1:19" ht="12.75" customHeight="1">
      <c r="A123" s="217" t="s">
        <v>257</v>
      </c>
      <c r="B123" s="182" t="s">
        <v>77</v>
      </c>
      <c r="C123" s="209"/>
      <c r="D123" s="209"/>
      <c r="E123" s="182"/>
      <c r="F123" s="210"/>
      <c r="G123" s="210"/>
      <c r="H123" s="182"/>
      <c r="I123" s="182"/>
      <c r="J123" s="211"/>
      <c r="K123" s="212"/>
      <c r="L123" s="179"/>
      <c r="M123" s="213"/>
      <c r="N123" s="213"/>
      <c r="O123" s="182"/>
      <c r="P123" s="179"/>
      <c r="Q123" s="179"/>
      <c r="R123" s="184"/>
      <c r="S123" s="1179" t="s">
        <v>217</v>
      </c>
    </row>
    <row r="124" spans="1:19" ht="12.75" customHeight="1">
      <c r="A124" s="218" t="s">
        <v>258</v>
      </c>
      <c r="B124" s="185" t="s">
        <v>77</v>
      </c>
      <c r="C124" s="186"/>
      <c r="D124" s="186"/>
      <c r="E124" s="185"/>
      <c r="F124" s="187"/>
      <c r="G124" s="187"/>
      <c r="H124" s="185"/>
      <c r="I124" s="185"/>
      <c r="J124" s="188"/>
      <c r="K124" s="189"/>
      <c r="L124" s="190"/>
      <c r="M124" s="191"/>
      <c r="N124" s="191"/>
      <c r="O124" s="185"/>
      <c r="P124" s="190"/>
      <c r="Q124" s="190"/>
      <c r="R124" s="192"/>
      <c r="S124" s="1151"/>
    </row>
    <row r="125" spans="1:19" ht="12.75" customHeight="1">
      <c r="A125" s="218" t="s">
        <v>259</v>
      </c>
      <c r="B125" s="185" t="s">
        <v>77</v>
      </c>
      <c r="C125" s="186"/>
      <c r="D125" s="186"/>
      <c r="E125" s="185"/>
      <c r="F125" s="187"/>
      <c r="G125" s="187"/>
      <c r="H125" s="185"/>
      <c r="I125" s="185"/>
      <c r="J125" s="188"/>
      <c r="K125" s="189"/>
      <c r="L125" s="190"/>
      <c r="M125" s="191"/>
      <c r="N125" s="191"/>
      <c r="O125" s="185"/>
      <c r="P125" s="190"/>
      <c r="Q125" s="190"/>
      <c r="R125" s="192"/>
      <c r="S125" s="1151"/>
    </row>
    <row r="126" spans="1:19" ht="12.75" customHeight="1">
      <c r="A126" s="218" t="s">
        <v>260</v>
      </c>
      <c r="B126" s="185" t="s">
        <v>77</v>
      </c>
      <c r="C126" s="186"/>
      <c r="D126" s="186"/>
      <c r="E126" s="185"/>
      <c r="F126" s="187"/>
      <c r="G126" s="187"/>
      <c r="H126" s="185"/>
      <c r="I126" s="185"/>
      <c r="J126" s="188"/>
      <c r="K126" s="189"/>
      <c r="L126" s="190"/>
      <c r="M126" s="191"/>
      <c r="N126" s="191"/>
      <c r="O126" s="185"/>
      <c r="P126" s="190"/>
      <c r="Q126" s="190"/>
      <c r="R126" s="192"/>
      <c r="S126" s="1151"/>
    </row>
    <row r="127" spans="1:19" ht="12.75" customHeight="1">
      <c r="A127" s="219" t="s">
        <v>261</v>
      </c>
      <c r="B127" s="195" t="s">
        <v>77</v>
      </c>
      <c r="C127" s="196"/>
      <c r="D127" s="196"/>
      <c r="E127" s="195"/>
      <c r="F127" s="197"/>
      <c r="G127" s="197"/>
      <c r="H127" s="195"/>
      <c r="I127" s="195"/>
      <c r="J127" s="198"/>
      <c r="K127" s="199"/>
      <c r="L127" s="200"/>
      <c r="M127" s="214"/>
      <c r="N127" s="214"/>
      <c r="O127" s="195"/>
      <c r="P127" s="200"/>
      <c r="Q127" s="200"/>
      <c r="R127" s="202"/>
      <c r="S127" s="1152"/>
    </row>
    <row r="128" spans="1:19" ht="12.75" customHeight="1">
      <c r="A128" s="203" t="s">
        <v>262</v>
      </c>
      <c r="B128" s="102"/>
      <c r="C128" s="204"/>
      <c r="D128" s="204"/>
      <c r="E128" s="102"/>
      <c r="F128" s="205"/>
      <c r="G128" s="205"/>
      <c r="H128" s="102"/>
      <c r="I128" s="102"/>
      <c r="J128" s="206"/>
      <c r="K128" s="207"/>
      <c r="L128" s="176"/>
      <c r="M128" s="99"/>
      <c r="N128" s="99"/>
      <c r="O128" s="102"/>
      <c r="P128" s="176"/>
      <c r="Q128" s="176"/>
      <c r="R128" s="176"/>
      <c r="S128" s="220"/>
    </row>
    <row r="129" spans="1:19" ht="12.75" customHeight="1">
      <c r="A129" s="217" t="s">
        <v>263</v>
      </c>
      <c r="B129" s="182" t="s">
        <v>77</v>
      </c>
      <c r="C129" s="209"/>
      <c r="D129" s="209"/>
      <c r="E129" s="182"/>
      <c r="F129" s="210"/>
      <c r="G129" s="210"/>
      <c r="H129" s="182"/>
      <c r="I129" s="182"/>
      <c r="J129" s="211"/>
      <c r="K129" s="212"/>
      <c r="L129" s="179"/>
      <c r="M129" s="213"/>
      <c r="N129" s="213"/>
      <c r="O129" s="182"/>
      <c r="P129" s="179"/>
      <c r="Q129" s="179"/>
      <c r="R129" s="184"/>
      <c r="S129" s="1179" t="s">
        <v>217</v>
      </c>
    </row>
    <row r="130" spans="1:19" ht="12.75" customHeight="1">
      <c r="A130" s="218" t="s">
        <v>264</v>
      </c>
      <c r="B130" s="185" t="s">
        <v>77</v>
      </c>
      <c r="C130" s="186"/>
      <c r="D130" s="186"/>
      <c r="E130" s="185"/>
      <c r="F130" s="187"/>
      <c r="G130" s="187"/>
      <c r="H130" s="185"/>
      <c r="I130" s="185"/>
      <c r="J130" s="188"/>
      <c r="K130" s="189"/>
      <c r="L130" s="190"/>
      <c r="M130" s="191"/>
      <c r="N130" s="191"/>
      <c r="O130" s="185"/>
      <c r="P130" s="190"/>
      <c r="Q130" s="190"/>
      <c r="R130" s="192"/>
      <c r="S130" s="1151"/>
    </row>
    <row r="131" spans="1:19" ht="12.75" customHeight="1">
      <c r="A131" s="218" t="s">
        <v>265</v>
      </c>
      <c r="B131" s="185" t="s">
        <v>77</v>
      </c>
      <c r="C131" s="186"/>
      <c r="D131" s="186"/>
      <c r="E131" s="185"/>
      <c r="F131" s="187"/>
      <c r="G131" s="187"/>
      <c r="H131" s="185"/>
      <c r="I131" s="185"/>
      <c r="J131" s="188"/>
      <c r="K131" s="189"/>
      <c r="L131" s="190"/>
      <c r="M131" s="191"/>
      <c r="N131" s="191"/>
      <c r="O131" s="185"/>
      <c r="P131" s="190"/>
      <c r="Q131" s="190"/>
      <c r="R131" s="192"/>
      <c r="S131" s="1151"/>
    </row>
    <row r="132" spans="1:19" ht="12.75" customHeight="1">
      <c r="A132" s="218" t="s">
        <v>266</v>
      </c>
      <c r="B132" s="185" t="s">
        <v>77</v>
      </c>
      <c r="C132" s="186"/>
      <c r="D132" s="186"/>
      <c r="E132" s="185"/>
      <c r="F132" s="187"/>
      <c r="G132" s="187"/>
      <c r="H132" s="185"/>
      <c r="I132" s="185"/>
      <c r="J132" s="188"/>
      <c r="K132" s="189"/>
      <c r="L132" s="190"/>
      <c r="M132" s="191"/>
      <c r="N132" s="191"/>
      <c r="O132" s="185"/>
      <c r="P132" s="190"/>
      <c r="Q132" s="190"/>
      <c r="R132" s="192"/>
      <c r="S132" s="1151"/>
    </row>
    <row r="133" spans="1:19" ht="12.75" customHeight="1">
      <c r="A133" s="218" t="s">
        <v>267</v>
      </c>
      <c r="B133" s="185" t="s">
        <v>77</v>
      </c>
      <c r="C133" s="186"/>
      <c r="D133" s="186"/>
      <c r="E133" s="185"/>
      <c r="F133" s="187"/>
      <c r="G133" s="187"/>
      <c r="H133" s="185"/>
      <c r="I133" s="185"/>
      <c r="J133" s="188"/>
      <c r="K133" s="189"/>
      <c r="L133" s="190"/>
      <c r="M133" s="191"/>
      <c r="N133" s="191"/>
      <c r="O133" s="185"/>
      <c r="P133" s="190"/>
      <c r="Q133" s="190"/>
      <c r="R133" s="192"/>
      <c r="S133" s="1152"/>
    </row>
    <row r="134" spans="1:19" ht="15.75" customHeight="1">
      <c r="A134" s="221"/>
      <c r="B134" s="222" t="s">
        <v>268</v>
      </c>
      <c r="C134" s="223" t="s">
        <v>269</v>
      </c>
      <c r="D134" s="224" t="s">
        <v>270</v>
      </c>
      <c r="E134" s="224"/>
      <c r="F134" s="52"/>
      <c r="G134" s="223"/>
      <c r="H134" s="223"/>
      <c r="I134" s="223"/>
      <c r="J134" s="223"/>
      <c r="K134" s="223"/>
      <c r="L134" s="223"/>
      <c r="M134" s="223"/>
      <c r="N134" s="225"/>
      <c r="O134" s="226"/>
      <c r="P134" s="225"/>
      <c r="Q134" s="225"/>
      <c r="R134" s="227"/>
      <c r="S134" s="223"/>
    </row>
    <row r="135" spans="1:19" ht="12.75" customHeight="1">
      <c r="A135" s="1180" t="s">
        <v>271</v>
      </c>
      <c r="B135" s="228"/>
      <c r="C135" s="228"/>
      <c r="D135" s="229"/>
      <c r="E135" s="185"/>
      <c r="F135" s="52"/>
      <c r="G135" s="185"/>
      <c r="H135" s="185"/>
      <c r="I135" s="185"/>
      <c r="J135" s="230"/>
      <c r="K135" s="230"/>
      <c r="L135" s="185"/>
      <c r="M135" s="185"/>
      <c r="N135" s="190"/>
      <c r="O135" s="189"/>
      <c r="P135" s="190"/>
      <c r="Q135" s="190"/>
      <c r="R135" s="192"/>
      <c r="S135" s="1181" t="s">
        <v>272</v>
      </c>
    </row>
    <row r="136" spans="1:19" ht="12.75" customHeight="1">
      <c r="A136" s="1151"/>
      <c r="B136" s="228"/>
      <c r="C136" s="228"/>
      <c r="D136" s="229"/>
      <c r="E136" s="185"/>
      <c r="F136" s="52"/>
      <c r="G136" s="185"/>
      <c r="H136" s="185"/>
      <c r="I136" s="185"/>
      <c r="J136" s="230"/>
      <c r="K136" s="230"/>
      <c r="L136" s="185"/>
      <c r="M136" s="185"/>
      <c r="N136" s="190"/>
      <c r="O136" s="189"/>
      <c r="P136" s="190"/>
      <c r="Q136" s="190"/>
      <c r="R136" s="192"/>
      <c r="S136" s="1151"/>
    </row>
    <row r="137" spans="1:19" ht="12.75" customHeight="1">
      <c r="A137" s="1151"/>
      <c r="B137" s="228"/>
      <c r="C137" s="228"/>
      <c r="D137" s="229"/>
      <c r="E137" s="185"/>
      <c r="F137" s="52"/>
      <c r="G137" s="185"/>
      <c r="H137" s="185"/>
      <c r="I137" s="185"/>
      <c r="J137" s="230"/>
      <c r="K137" s="230"/>
      <c r="L137" s="185"/>
      <c r="M137" s="185"/>
      <c r="N137" s="190"/>
      <c r="O137" s="189"/>
      <c r="P137" s="190"/>
      <c r="Q137" s="190"/>
      <c r="R137" s="192"/>
      <c r="S137" s="1151"/>
    </row>
    <row r="138" spans="1:19" ht="12.75" customHeight="1">
      <c r="A138" s="1152"/>
      <c r="B138" s="231"/>
      <c r="C138" s="231"/>
      <c r="D138" s="232"/>
      <c r="E138" s="195"/>
      <c r="F138" s="201"/>
      <c r="G138" s="195"/>
      <c r="H138" s="195"/>
      <c r="I138" s="195"/>
      <c r="J138" s="233"/>
      <c r="K138" s="233"/>
      <c r="L138" s="195"/>
      <c r="M138" s="195"/>
      <c r="N138" s="200"/>
      <c r="O138" s="199"/>
      <c r="P138" s="200"/>
      <c r="Q138" s="200"/>
      <c r="R138" s="202"/>
      <c r="S138" s="1152"/>
    </row>
    <row r="139" spans="1:19" ht="15.75" customHeight="1">
      <c r="A139" s="203" t="s">
        <v>273</v>
      </c>
      <c r="B139" s="102"/>
      <c r="C139" s="177"/>
      <c r="D139" s="177"/>
      <c r="E139" s="177"/>
      <c r="F139" s="234"/>
      <c r="G139" s="235"/>
      <c r="H139" s="235"/>
      <c r="I139" s="235"/>
      <c r="J139" s="234"/>
      <c r="K139" s="176"/>
      <c r="L139" s="176"/>
      <c r="M139" s="176"/>
      <c r="N139" s="176"/>
      <c r="O139" s="176"/>
      <c r="P139" s="102"/>
      <c r="Q139" s="176"/>
      <c r="R139" s="102"/>
      <c r="S139" s="102"/>
    </row>
    <row r="140" spans="1:19" ht="12.75" customHeight="1">
      <c r="A140" s="208" t="s">
        <v>274</v>
      </c>
      <c r="B140" s="182" t="s">
        <v>77</v>
      </c>
      <c r="C140" s="236"/>
      <c r="D140" s="236"/>
      <c r="E140" s="237"/>
      <c r="F140" s="237"/>
      <c r="G140" s="237"/>
      <c r="H140" s="237"/>
      <c r="I140" s="237"/>
      <c r="J140" s="237"/>
      <c r="K140" s="179"/>
      <c r="L140" s="238"/>
      <c r="M140" s="238"/>
      <c r="N140" s="238"/>
      <c r="O140" s="238"/>
      <c r="P140" s="182"/>
      <c r="Q140" s="179"/>
      <c r="R140" s="239"/>
      <c r="S140" s="1182" t="s">
        <v>275</v>
      </c>
    </row>
    <row r="141" spans="1:19" ht="12.75" customHeight="1">
      <c r="A141" s="193" t="s">
        <v>276</v>
      </c>
      <c r="B141" s="185" t="s">
        <v>77</v>
      </c>
      <c r="C141" s="241"/>
      <c r="D141" s="241"/>
      <c r="E141" s="242"/>
      <c r="F141" s="243"/>
      <c r="G141" s="242"/>
      <c r="H141" s="242"/>
      <c r="I141" s="242"/>
      <c r="J141" s="242"/>
      <c r="K141" s="190"/>
      <c r="L141" s="52"/>
      <c r="M141" s="52"/>
      <c r="N141" s="52"/>
      <c r="O141" s="52"/>
      <c r="P141" s="185"/>
      <c r="Q141" s="190"/>
      <c r="R141" s="244"/>
      <c r="S141" s="1151"/>
    </row>
    <row r="142" spans="1:19" ht="12.75" customHeight="1">
      <c r="A142" s="193" t="s">
        <v>277</v>
      </c>
      <c r="B142" s="185" t="s">
        <v>77</v>
      </c>
      <c r="C142" s="245"/>
      <c r="D142" s="245"/>
      <c r="E142" s="187"/>
      <c r="F142" s="243"/>
      <c r="G142" s="242"/>
      <c r="H142" s="242"/>
      <c r="I142" s="242"/>
      <c r="J142" s="242"/>
      <c r="K142" s="190"/>
      <c r="L142" s="52"/>
      <c r="M142" s="52"/>
      <c r="N142" s="52"/>
      <c r="O142" s="52"/>
      <c r="P142" s="185"/>
      <c r="Q142" s="190"/>
      <c r="R142" s="244"/>
      <c r="S142" s="1151"/>
    </row>
    <row r="143" spans="1:19" ht="12.75" customHeight="1">
      <c r="A143" s="194" t="s">
        <v>278</v>
      </c>
      <c r="B143" s="195" t="s">
        <v>77</v>
      </c>
      <c r="C143" s="246"/>
      <c r="D143" s="246"/>
      <c r="E143" s="197"/>
      <c r="F143" s="247"/>
      <c r="G143" s="248"/>
      <c r="H143" s="248"/>
      <c r="I143" s="248"/>
      <c r="J143" s="248"/>
      <c r="K143" s="200"/>
      <c r="L143" s="201"/>
      <c r="M143" s="201"/>
      <c r="N143" s="201"/>
      <c r="O143" s="201"/>
      <c r="P143" s="195"/>
      <c r="Q143" s="200"/>
      <c r="R143" s="249"/>
      <c r="S143" s="1152"/>
    </row>
    <row r="144" spans="1:19" ht="12.75" customHeight="1">
      <c r="A144" s="250"/>
      <c r="B144" s="251"/>
      <c r="C144" s="252"/>
      <c r="D144" s="252"/>
      <c r="E144" s="252"/>
      <c r="F144" s="253"/>
      <c r="G144" s="254"/>
      <c r="H144" s="254"/>
      <c r="I144" s="254"/>
      <c r="J144" s="254"/>
      <c r="K144" s="255"/>
      <c r="L144" s="251"/>
      <c r="M144" s="256"/>
      <c r="N144" s="250"/>
      <c r="O144" s="257"/>
      <c r="P144" s="251"/>
      <c r="Q144" s="255"/>
      <c r="R144" s="251"/>
      <c r="S144" s="251"/>
    </row>
    <row r="145" spans="1:19" ht="12.75" customHeight="1">
      <c r="A145" s="258"/>
      <c r="B145" s="259"/>
      <c r="C145" s="259"/>
      <c r="D145" s="259"/>
      <c r="E145" s="260"/>
      <c r="F145" s="260"/>
      <c r="G145" s="259"/>
      <c r="H145" s="260"/>
      <c r="I145" s="260"/>
      <c r="J145" s="260"/>
      <c r="K145" s="260"/>
      <c r="L145" s="259"/>
      <c r="M145" s="259"/>
      <c r="N145" s="259"/>
      <c r="O145" s="259"/>
      <c r="P145" s="259"/>
      <c r="Q145" s="261"/>
      <c r="R145" s="259"/>
      <c r="S145" s="259"/>
    </row>
    <row r="146" spans="1:19" ht="12.75" customHeight="1">
      <c r="A146" s="262"/>
      <c r="B146" s="263"/>
      <c r="C146" s="263"/>
      <c r="D146" s="263"/>
      <c r="E146" s="264"/>
      <c r="F146" s="264"/>
      <c r="G146" s="263"/>
      <c r="H146" s="264"/>
      <c r="I146" s="264"/>
      <c r="J146" s="264"/>
      <c r="K146" s="264"/>
      <c r="L146" s="263"/>
      <c r="M146" s="263"/>
      <c r="N146" s="263"/>
      <c r="O146" s="263"/>
      <c r="P146" s="263"/>
      <c r="Q146" s="265"/>
      <c r="R146" s="263"/>
      <c r="S146" s="263"/>
    </row>
    <row r="147" spans="1:19" ht="12.75" customHeight="1">
      <c r="A147" s="262"/>
      <c r="B147" s="263"/>
      <c r="C147" s="263"/>
      <c r="D147" s="263"/>
      <c r="E147" s="264"/>
      <c r="F147" s="264"/>
      <c r="G147" s="263"/>
      <c r="H147" s="264"/>
      <c r="I147" s="264"/>
      <c r="J147" s="264"/>
      <c r="K147" s="264"/>
      <c r="L147" s="263"/>
      <c r="M147" s="263"/>
      <c r="N147" s="263"/>
      <c r="O147" s="263"/>
      <c r="P147" s="263"/>
      <c r="Q147" s="265"/>
      <c r="R147" s="263"/>
      <c r="S147" s="263"/>
    </row>
    <row r="148" spans="1:19" ht="12.75" customHeight="1">
      <c r="A148" s="262"/>
      <c r="B148" s="263"/>
      <c r="C148" s="263"/>
      <c r="D148" s="263"/>
      <c r="E148" s="264"/>
      <c r="F148" s="264"/>
      <c r="G148" s="263"/>
      <c r="H148" s="264"/>
      <c r="I148" s="264"/>
      <c r="J148" s="264"/>
      <c r="K148" s="264"/>
      <c r="L148" s="263"/>
      <c r="M148" s="263"/>
      <c r="N148" s="263"/>
      <c r="O148" s="263"/>
      <c r="P148" s="263"/>
      <c r="Q148" s="265"/>
      <c r="R148" s="265"/>
      <c r="S148" s="263"/>
    </row>
    <row r="149" spans="1:19" ht="12.75" customHeight="1">
      <c r="A149" s="266"/>
      <c r="B149" s="263"/>
      <c r="C149" s="263"/>
      <c r="D149" s="263"/>
      <c r="E149" s="264"/>
      <c r="F149" s="264"/>
      <c r="G149" s="263"/>
      <c r="H149" s="264"/>
      <c r="I149" s="264"/>
      <c r="J149" s="264"/>
      <c r="K149" s="264"/>
      <c r="L149" s="263"/>
      <c r="M149" s="263"/>
      <c r="N149" s="263"/>
      <c r="O149" s="263"/>
      <c r="P149" s="263"/>
      <c r="Q149" s="263"/>
      <c r="R149" s="263"/>
      <c r="S149" s="263"/>
    </row>
    <row r="150" spans="1:19" ht="15.75" customHeight="1">
      <c r="A150" s="267"/>
      <c r="B150" s="267"/>
      <c r="C150" s="267"/>
      <c r="D150" s="267"/>
      <c r="E150" s="267"/>
      <c r="F150" s="267"/>
      <c r="G150" s="267"/>
      <c r="H150" s="267"/>
      <c r="I150" s="267"/>
      <c r="J150" s="267"/>
      <c r="K150" s="267"/>
      <c r="L150" s="267"/>
      <c r="M150" s="267"/>
      <c r="N150" s="267"/>
      <c r="O150" s="267"/>
      <c r="P150" s="267"/>
      <c r="Q150" s="267"/>
      <c r="R150" s="267"/>
      <c r="S150" s="267"/>
    </row>
    <row r="151" spans="1:19" ht="15.75" customHeight="1">
      <c r="A151" s="267"/>
      <c r="B151" s="267"/>
      <c r="C151" s="267"/>
      <c r="D151" s="267"/>
      <c r="E151" s="267"/>
      <c r="F151" s="267"/>
      <c r="G151" s="267"/>
      <c r="H151" s="267"/>
      <c r="I151" s="267"/>
      <c r="J151" s="267"/>
      <c r="K151" s="267"/>
      <c r="L151" s="267"/>
      <c r="M151" s="267"/>
      <c r="N151" s="267"/>
      <c r="O151" s="267"/>
      <c r="P151" s="267"/>
      <c r="Q151" s="267"/>
      <c r="R151" s="267"/>
      <c r="S151" s="267"/>
    </row>
    <row r="152" spans="1:19" ht="15.75" customHeight="1">
      <c r="A152" s="267"/>
      <c r="B152" s="267"/>
      <c r="C152" s="267"/>
      <c r="D152" s="267"/>
      <c r="E152" s="267"/>
      <c r="F152" s="267"/>
      <c r="G152" s="267"/>
      <c r="H152" s="267"/>
      <c r="I152" s="267"/>
      <c r="J152" s="267"/>
      <c r="K152" s="267"/>
      <c r="L152" s="267"/>
      <c r="M152" s="267"/>
      <c r="N152" s="267"/>
      <c r="O152" s="267"/>
      <c r="P152" s="267"/>
      <c r="Q152" s="267"/>
      <c r="R152" s="267"/>
      <c r="S152" s="267"/>
    </row>
    <row r="153" spans="1:19" ht="15.75" customHeight="1">
      <c r="A153" s="267"/>
      <c r="B153" s="267"/>
      <c r="C153" s="267"/>
      <c r="D153" s="267"/>
      <c r="E153" s="267"/>
      <c r="F153" s="267"/>
      <c r="G153" s="267"/>
      <c r="H153" s="267"/>
      <c r="I153" s="267"/>
      <c r="J153" s="267"/>
      <c r="K153" s="267"/>
      <c r="L153" s="267"/>
      <c r="M153" s="267"/>
      <c r="N153" s="267"/>
      <c r="O153" s="267"/>
      <c r="P153" s="267"/>
      <c r="Q153" s="267"/>
      <c r="R153" s="267"/>
      <c r="S153" s="267"/>
    </row>
    <row r="154" spans="1:19" ht="15.75" customHeight="1">
      <c r="A154" s="267"/>
      <c r="B154" s="267"/>
      <c r="C154" s="267"/>
      <c r="D154" s="267"/>
      <c r="E154" s="267"/>
      <c r="F154" s="267"/>
      <c r="G154" s="267"/>
      <c r="H154" s="267"/>
      <c r="I154" s="267"/>
      <c r="J154" s="267"/>
      <c r="K154" s="267"/>
      <c r="L154" s="267"/>
      <c r="M154" s="267"/>
      <c r="N154" s="267"/>
      <c r="O154" s="267"/>
      <c r="P154" s="267"/>
      <c r="Q154" s="267"/>
      <c r="R154" s="267"/>
      <c r="S154" s="267"/>
    </row>
    <row r="155" spans="1:19" ht="15.75" customHeight="1">
      <c r="A155" s="267"/>
      <c r="B155" s="267"/>
      <c r="C155" s="267"/>
      <c r="D155" s="267"/>
      <c r="E155" s="267"/>
      <c r="F155" s="267"/>
      <c r="G155" s="267"/>
      <c r="H155" s="267"/>
      <c r="I155" s="267"/>
      <c r="J155" s="267"/>
      <c r="K155" s="267"/>
      <c r="L155" s="267"/>
      <c r="M155" s="267"/>
      <c r="N155" s="267"/>
      <c r="O155" s="267"/>
      <c r="P155" s="267"/>
      <c r="Q155" s="267"/>
      <c r="R155" s="267"/>
      <c r="S155" s="267"/>
    </row>
    <row r="156" spans="1:19" ht="15.75" customHeight="1">
      <c r="A156" s="267"/>
      <c r="B156" s="267"/>
      <c r="C156" s="267"/>
      <c r="D156" s="267"/>
      <c r="E156" s="267"/>
      <c r="F156" s="267"/>
      <c r="G156" s="267"/>
      <c r="H156" s="267"/>
      <c r="I156" s="267"/>
      <c r="J156" s="267"/>
      <c r="K156" s="267"/>
      <c r="L156" s="267"/>
      <c r="M156" s="267"/>
      <c r="N156" s="267"/>
      <c r="O156" s="267"/>
      <c r="P156" s="267"/>
      <c r="Q156" s="267"/>
      <c r="R156" s="267"/>
      <c r="S156" s="267"/>
    </row>
    <row r="157" spans="1:19" ht="15.75" customHeight="1">
      <c r="A157" s="267"/>
      <c r="B157" s="267"/>
      <c r="C157" s="267"/>
      <c r="D157" s="267"/>
      <c r="E157" s="267"/>
      <c r="F157" s="267"/>
      <c r="G157" s="267"/>
      <c r="H157" s="267"/>
      <c r="I157" s="267"/>
      <c r="J157" s="267"/>
      <c r="K157" s="267"/>
      <c r="L157" s="267"/>
      <c r="M157" s="267"/>
      <c r="N157" s="267"/>
      <c r="O157" s="267"/>
      <c r="P157" s="267"/>
      <c r="Q157" s="267"/>
      <c r="R157" s="267"/>
      <c r="S157" s="267"/>
    </row>
    <row r="158" spans="1:19" ht="15.75" customHeight="1">
      <c r="A158" s="267"/>
      <c r="B158" s="267"/>
      <c r="C158" s="267"/>
      <c r="D158" s="267"/>
      <c r="E158" s="267"/>
      <c r="F158" s="267"/>
      <c r="G158" s="267"/>
      <c r="H158" s="267"/>
      <c r="I158" s="267"/>
      <c r="J158" s="267"/>
      <c r="K158" s="267"/>
      <c r="L158" s="267"/>
      <c r="M158" s="267"/>
      <c r="N158" s="267"/>
      <c r="O158" s="267"/>
      <c r="P158" s="267"/>
      <c r="Q158" s="267"/>
      <c r="R158" s="267"/>
      <c r="S158" s="267"/>
    </row>
    <row r="159" spans="1:19" ht="15.75" customHeight="1">
      <c r="A159" s="267"/>
      <c r="B159" s="267"/>
      <c r="C159" s="267"/>
      <c r="D159" s="267"/>
      <c r="E159" s="267"/>
      <c r="F159" s="267"/>
      <c r="G159" s="267"/>
      <c r="H159" s="267"/>
      <c r="I159" s="267"/>
      <c r="J159" s="267"/>
      <c r="K159" s="267"/>
      <c r="L159" s="267"/>
      <c r="M159" s="267"/>
      <c r="N159" s="267"/>
      <c r="O159" s="267"/>
      <c r="P159" s="267"/>
      <c r="Q159" s="267"/>
      <c r="R159" s="267"/>
      <c r="S159" s="267"/>
    </row>
    <row r="160" spans="1:19" ht="15.75" customHeight="1">
      <c r="A160" s="267"/>
      <c r="B160" s="267"/>
      <c r="C160" s="267"/>
      <c r="D160" s="267"/>
      <c r="E160" s="267"/>
      <c r="F160" s="267"/>
      <c r="G160" s="267"/>
      <c r="H160" s="267"/>
      <c r="I160" s="267"/>
      <c r="J160" s="267"/>
      <c r="K160" s="267"/>
      <c r="L160" s="267"/>
      <c r="M160" s="267"/>
      <c r="N160" s="267"/>
      <c r="O160" s="267"/>
      <c r="P160" s="267"/>
      <c r="Q160" s="267"/>
      <c r="R160" s="267"/>
      <c r="S160" s="267"/>
    </row>
    <row r="161" spans="1:19" ht="15.75" customHeight="1">
      <c r="A161" s="267"/>
      <c r="B161" s="267"/>
      <c r="C161" s="267"/>
      <c r="D161" s="267"/>
      <c r="E161" s="267"/>
      <c r="F161" s="267"/>
      <c r="G161" s="267"/>
      <c r="H161" s="267"/>
      <c r="I161" s="267"/>
      <c r="J161" s="267"/>
      <c r="K161" s="267"/>
      <c r="L161" s="267"/>
      <c r="M161" s="267"/>
      <c r="N161" s="267"/>
      <c r="O161" s="267"/>
      <c r="P161" s="267"/>
      <c r="Q161" s="267"/>
      <c r="R161" s="267"/>
      <c r="S161" s="267"/>
    </row>
    <row r="162" spans="1:19" ht="15.75" customHeight="1">
      <c r="A162" s="267"/>
      <c r="B162" s="267"/>
      <c r="C162" s="267"/>
      <c r="D162" s="267"/>
      <c r="E162" s="267"/>
      <c r="F162" s="267"/>
      <c r="G162" s="267"/>
      <c r="H162" s="267"/>
      <c r="I162" s="267"/>
      <c r="J162" s="267"/>
      <c r="K162" s="267"/>
      <c r="L162" s="267"/>
      <c r="M162" s="267"/>
      <c r="N162" s="267"/>
      <c r="O162" s="267"/>
      <c r="P162" s="267"/>
      <c r="Q162" s="267"/>
      <c r="R162" s="267"/>
      <c r="S162" s="267"/>
    </row>
    <row r="163" spans="1:19" ht="15.75" customHeight="1">
      <c r="A163" s="267"/>
      <c r="B163" s="267"/>
      <c r="C163" s="267"/>
      <c r="D163" s="267"/>
      <c r="E163" s="267"/>
      <c r="F163" s="267"/>
      <c r="G163" s="267"/>
      <c r="H163" s="267"/>
      <c r="I163" s="267"/>
      <c r="J163" s="267"/>
      <c r="K163" s="267"/>
      <c r="L163" s="267"/>
      <c r="M163" s="267"/>
      <c r="N163" s="267"/>
      <c r="O163" s="267"/>
      <c r="P163" s="267"/>
      <c r="Q163" s="267"/>
      <c r="R163" s="267"/>
      <c r="S163" s="267"/>
    </row>
    <row r="164" spans="1:19" ht="15.75" customHeight="1">
      <c r="A164" s="267"/>
      <c r="B164" s="267"/>
      <c r="C164" s="267"/>
      <c r="D164" s="267"/>
      <c r="E164" s="267"/>
      <c r="F164" s="267"/>
      <c r="G164" s="267"/>
      <c r="H164" s="267"/>
      <c r="I164" s="267"/>
      <c r="J164" s="267"/>
      <c r="K164" s="267"/>
      <c r="L164" s="267"/>
      <c r="M164" s="267"/>
      <c r="N164" s="267"/>
      <c r="O164" s="267"/>
      <c r="P164" s="267"/>
      <c r="Q164" s="267"/>
      <c r="R164" s="267"/>
      <c r="S164" s="267"/>
    </row>
    <row r="165" spans="1:19" ht="15.75" customHeight="1">
      <c r="A165" s="267"/>
      <c r="B165" s="267"/>
      <c r="C165" s="267"/>
      <c r="D165" s="267"/>
      <c r="E165" s="267"/>
      <c r="F165" s="267"/>
      <c r="G165" s="267"/>
      <c r="H165" s="267"/>
      <c r="I165" s="267"/>
      <c r="J165" s="267"/>
      <c r="K165" s="267"/>
      <c r="L165" s="267"/>
      <c r="M165" s="267"/>
      <c r="N165" s="267"/>
      <c r="O165" s="267"/>
      <c r="P165" s="267"/>
      <c r="Q165" s="267"/>
      <c r="R165" s="267"/>
      <c r="S165" s="267"/>
    </row>
    <row r="166" spans="1:19" ht="15.75" customHeight="1">
      <c r="A166" s="267"/>
      <c r="B166" s="267"/>
      <c r="C166" s="267"/>
      <c r="D166" s="267"/>
      <c r="E166" s="267"/>
      <c r="F166" s="267"/>
      <c r="G166" s="267"/>
      <c r="H166" s="267"/>
      <c r="I166" s="267"/>
      <c r="J166" s="267"/>
      <c r="K166" s="267"/>
      <c r="L166" s="267"/>
      <c r="M166" s="267"/>
      <c r="N166" s="267"/>
      <c r="O166" s="267"/>
      <c r="P166" s="267"/>
      <c r="Q166" s="267"/>
      <c r="R166" s="267"/>
      <c r="S166" s="267"/>
    </row>
    <row r="167" spans="1:19" ht="15.75" customHeight="1">
      <c r="A167" s="267"/>
      <c r="B167" s="267"/>
      <c r="C167" s="267"/>
      <c r="D167" s="267"/>
      <c r="E167" s="267"/>
      <c r="F167" s="267"/>
      <c r="G167" s="267"/>
      <c r="H167" s="267"/>
      <c r="I167" s="267"/>
      <c r="J167" s="267"/>
      <c r="K167" s="267"/>
      <c r="L167" s="267"/>
      <c r="M167" s="267"/>
      <c r="N167" s="267"/>
      <c r="O167" s="267"/>
      <c r="P167" s="267"/>
      <c r="Q167" s="267"/>
      <c r="R167" s="267"/>
      <c r="S167" s="267"/>
    </row>
    <row r="168" spans="1:19" ht="15.75" customHeight="1">
      <c r="A168" s="267"/>
      <c r="B168" s="267"/>
      <c r="C168" s="267"/>
      <c r="D168" s="267"/>
      <c r="E168" s="267"/>
      <c r="F168" s="267"/>
      <c r="G168" s="267"/>
      <c r="H168" s="267"/>
      <c r="I168" s="267"/>
      <c r="J168" s="267"/>
      <c r="K168" s="267"/>
      <c r="L168" s="267"/>
      <c r="M168" s="267"/>
      <c r="N168" s="267"/>
      <c r="O168" s="267"/>
      <c r="P168" s="267"/>
      <c r="Q168" s="267"/>
      <c r="R168" s="267"/>
      <c r="S168" s="267"/>
    </row>
    <row r="169" spans="1:19" ht="15.75" customHeight="1">
      <c r="A169" s="267"/>
      <c r="B169" s="267"/>
      <c r="C169" s="267"/>
      <c r="D169" s="267"/>
      <c r="E169" s="267"/>
      <c r="F169" s="267"/>
      <c r="G169" s="267"/>
      <c r="H169" s="267"/>
      <c r="I169" s="267"/>
      <c r="J169" s="267"/>
      <c r="K169" s="267"/>
      <c r="L169" s="267"/>
      <c r="M169" s="267"/>
      <c r="N169" s="267"/>
      <c r="O169" s="267"/>
      <c r="P169" s="267"/>
      <c r="Q169" s="267"/>
      <c r="R169" s="267"/>
      <c r="S169" s="267"/>
    </row>
    <row r="170" spans="1:19" ht="15.75" customHeight="1">
      <c r="A170" s="267"/>
      <c r="B170" s="267"/>
      <c r="C170" s="267"/>
      <c r="D170" s="267"/>
      <c r="E170" s="267"/>
      <c r="F170" s="267"/>
      <c r="G170" s="267"/>
      <c r="H170" s="267"/>
      <c r="I170" s="267"/>
      <c r="J170" s="267"/>
      <c r="K170" s="267"/>
      <c r="L170" s="267"/>
      <c r="M170" s="267"/>
      <c r="N170" s="267"/>
      <c r="O170" s="267"/>
      <c r="P170" s="267"/>
      <c r="Q170" s="267"/>
      <c r="R170" s="267"/>
      <c r="S170" s="267"/>
    </row>
    <row r="171" spans="1:19" ht="15.75" customHeight="1">
      <c r="A171" s="267"/>
      <c r="B171" s="267"/>
      <c r="C171" s="267"/>
      <c r="D171" s="267"/>
      <c r="E171" s="267"/>
      <c r="F171" s="267"/>
      <c r="G171" s="267"/>
      <c r="H171" s="267"/>
      <c r="I171" s="267"/>
      <c r="J171" s="267"/>
      <c r="K171" s="267"/>
      <c r="L171" s="267"/>
      <c r="M171" s="267"/>
      <c r="N171" s="267"/>
      <c r="O171" s="267"/>
      <c r="P171" s="267"/>
      <c r="Q171" s="267"/>
      <c r="R171" s="267"/>
      <c r="S171" s="267"/>
    </row>
    <row r="172" spans="1:19" ht="15.75" customHeight="1">
      <c r="A172" s="267"/>
      <c r="B172" s="267"/>
      <c r="C172" s="267"/>
      <c r="D172" s="267"/>
      <c r="E172" s="267"/>
      <c r="F172" s="267"/>
      <c r="G172" s="267"/>
      <c r="H172" s="267"/>
      <c r="I172" s="267"/>
      <c r="J172" s="267"/>
      <c r="K172" s="267"/>
      <c r="L172" s="267"/>
      <c r="M172" s="267"/>
      <c r="N172" s="267"/>
      <c r="O172" s="267"/>
      <c r="P172" s="267"/>
      <c r="Q172" s="267"/>
      <c r="R172" s="267"/>
      <c r="S172" s="267"/>
    </row>
    <row r="173" spans="1:19" ht="15.75" customHeight="1">
      <c r="A173" s="267"/>
      <c r="B173" s="267"/>
      <c r="C173" s="267"/>
      <c r="D173" s="267"/>
      <c r="E173" s="267"/>
      <c r="F173" s="267"/>
      <c r="G173" s="267"/>
      <c r="H173" s="267"/>
      <c r="I173" s="267"/>
      <c r="J173" s="267"/>
      <c r="K173" s="267"/>
      <c r="L173" s="267"/>
      <c r="M173" s="267"/>
      <c r="N173" s="267"/>
      <c r="O173" s="267"/>
      <c r="P173" s="267"/>
      <c r="Q173" s="267"/>
      <c r="R173" s="267"/>
      <c r="S173" s="267"/>
    </row>
    <row r="174" spans="1:19" ht="15.75" customHeight="1">
      <c r="A174" s="267"/>
      <c r="B174" s="267"/>
      <c r="C174" s="267"/>
      <c r="D174" s="267"/>
      <c r="E174" s="267"/>
      <c r="F174" s="267"/>
      <c r="G174" s="267"/>
      <c r="H174" s="267"/>
      <c r="I174" s="267"/>
      <c r="J174" s="267"/>
      <c r="K174" s="267"/>
      <c r="L174" s="267"/>
      <c r="M174" s="267"/>
      <c r="N174" s="267"/>
      <c r="O174" s="267"/>
      <c r="P174" s="267"/>
      <c r="Q174" s="267"/>
      <c r="R174" s="267"/>
      <c r="S174" s="267"/>
    </row>
    <row r="175" spans="1:19" ht="15.75" customHeight="1">
      <c r="A175" s="267"/>
      <c r="B175" s="267"/>
      <c r="C175" s="267"/>
      <c r="D175" s="267"/>
      <c r="E175" s="267"/>
      <c r="F175" s="267"/>
      <c r="G175" s="267"/>
      <c r="H175" s="267"/>
      <c r="I175" s="267"/>
      <c r="J175" s="267"/>
      <c r="K175" s="267"/>
      <c r="L175" s="267"/>
      <c r="M175" s="267"/>
      <c r="N175" s="267"/>
      <c r="O175" s="267"/>
      <c r="P175" s="267"/>
      <c r="Q175" s="267"/>
      <c r="R175" s="267"/>
      <c r="S175" s="267"/>
    </row>
    <row r="176" spans="1:19" ht="15.75" customHeight="1">
      <c r="A176" s="267"/>
      <c r="B176" s="267"/>
      <c r="C176" s="267"/>
      <c r="D176" s="267"/>
      <c r="E176" s="267"/>
      <c r="F176" s="267"/>
      <c r="G176" s="267"/>
      <c r="H176" s="267"/>
      <c r="I176" s="267"/>
      <c r="J176" s="267"/>
      <c r="K176" s="267"/>
      <c r="L176" s="267"/>
      <c r="M176" s="267"/>
      <c r="N176" s="267"/>
      <c r="O176" s="267"/>
      <c r="P176" s="267"/>
      <c r="Q176" s="267"/>
      <c r="R176" s="267"/>
      <c r="S176" s="267"/>
    </row>
    <row r="177" spans="1:19" ht="15.75" customHeight="1">
      <c r="A177" s="267"/>
      <c r="B177" s="267"/>
      <c r="C177" s="267"/>
      <c r="D177" s="267"/>
      <c r="E177" s="267"/>
      <c r="F177" s="267"/>
      <c r="G177" s="267"/>
      <c r="H177" s="267"/>
      <c r="I177" s="267"/>
      <c r="J177" s="267"/>
      <c r="K177" s="267"/>
      <c r="L177" s="267"/>
      <c r="M177" s="267"/>
      <c r="N177" s="267"/>
      <c r="O177" s="267"/>
      <c r="P177" s="267"/>
      <c r="Q177" s="267"/>
      <c r="R177" s="267"/>
      <c r="S177" s="267"/>
    </row>
    <row r="178" spans="1:19" ht="15.75" customHeight="1">
      <c r="A178" s="267"/>
      <c r="B178" s="267"/>
      <c r="C178" s="267"/>
      <c r="D178" s="267"/>
      <c r="E178" s="267"/>
      <c r="F178" s="267"/>
      <c r="G178" s="267"/>
      <c r="H178" s="267"/>
      <c r="I178" s="267"/>
      <c r="J178" s="267"/>
      <c r="K178" s="267"/>
      <c r="L178" s="267"/>
      <c r="M178" s="267"/>
      <c r="N178" s="267"/>
      <c r="O178" s="267"/>
      <c r="P178" s="267"/>
      <c r="Q178" s="267"/>
      <c r="R178" s="267"/>
      <c r="S178" s="267"/>
    </row>
    <row r="179" spans="1:19" ht="15.75" customHeight="1">
      <c r="A179" s="267"/>
      <c r="B179" s="267"/>
      <c r="C179" s="267"/>
      <c r="D179" s="267"/>
      <c r="E179" s="267"/>
      <c r="F179" s="267"/>
      <c r="G179" s="267"/>
      <c r="H179" s="267"/>
      <c r="I179" s="267"/>
      <c r="J179" s="267"/>
      <c r="K179" s="267"/>
      <c r="L179" s="267"/>
      <c r="M179" s="267"/>
      <c r="N179" s="267"/>
      <c r="O179" s="267"/>
      <c r="P179" s="267"/>
      <c r="Q179" s="267"/>
      <c r="R179" s="267"/>
      <c r="S179" s="267"/>
    </row>
    <row r="180" spans="1:19" ht="15.75" customHeight="1">
      <c r="A180" s="267"/>
      <c r="B180" s="267"/>
      <c r="C180" s="267"/>
      <c r="D180" s="267"/>
      <c r="E180" s="267"/>
      <c r="F180" s="267"/>
      <c r="G180" s="267"/>
      <c r="H180" s="267"/>
      <c r="I180" s="267"/>
      <c r="J180" s="267"/>
      <c r="K180" s="267"/>
      <c r="L180" s="267"/>
      <c r="M180" s="267"/>
      <c r="N180" s="267"/>
      <c r="O180" s="267"/>
      <c r="P180" s="267"/>
      <c r="Q180" s="267"/>
      <c r="R180" s="267"/>
      <c r="S180" s="267"/>
    </row>
    <row r="181" spans="1:19" ht="15.75" customHeight="1">
      <c r="A181" s="267"/>
      <c r="B181" s="267"/>
      <c r="C181" s="267"/>
      <c r="D181" s="267"/>
      <c r="E181" s="267"/>
      <c r="F181" s="267"/>
      <c r="G181" s="267"/>
      <c r="H181" s="267"/>
      <c r="I181" s="267"/>
      <c r="J181" s="267"/>
      <c r="K181" s="267"/>
      <c r="L181" s="267"/>
      <c r="M181" s="267"/>
      <c r="N181" s="267"/>
      <c r="O181" s="267"/>
      <c r="P181" s="267"/>
      <c r="Q181" s="267"/>
      <c r="R181" s="267"/>
      <c r="S181" s="267"/>
    </row>
    <row r="182" spans="1:19" ht="15.75" customHeight="1">
      <c r="A182" s="267"/>
      <c r="B182" s="267"/>
      <c r="C182" s="267"/>
      <c r="D182" s="267"/>
      <c r="E182" s="267"/>
      <c r="F182" s="267"/>
      <c r="G182" s="267"/>
      <c r="H182" s="267"/>
      <c r="I182" s="267"/>
      <c r="J182" s="267"/>
      <c r="K182" s="267"/>
      <c r="L182" s="267"/>
      <c r="M182" s="267"/>
      <c r="N182" s="267"/>
      <c r="O182" s="267"/>
      <c r="P182" s="267"/>
      <c r="Q182" s="267"/>
      <c r="R182" s="267"/>
      <c r="S182" s="267"/>
    </row>
    <row r="183" spans="1:19" ht="15.75" customHeight="1">
      <c r="A183" s="267"/>
      <c r="B183" s="267"/>
      <c r="C183" s="267"/>
      <c r="D183" s="267"/>
      <c r="E183" s="267"/>
      <c r="F183" s="267"/>
      <c r="G183" s="267"/>
      <c r="H183" s="267"/>
      <c r="I183" s="267"/>
      <c r="J183" s="267"/>
      <c r="K183" s="267"/>
      <c r="L183" s="267"/>
      <c r="M183" s="267"/>
      <c r="N183" s="267"/>
      <c r="O183" s="267"/>
      <c r="P183" s="267"/>
      <c r="Q183" s="267"/>
      <c r="R183" s="267"/>
      <c r="S183" s="267"/>
    </row>
    <row r="184" spans="1:19" ht="15.75" customHeight="1">
      <c r="A184" s="267"/>
      <c r="B184" s="267"/>
      <c r="C184" s="267"/>
      <c r="D184" s="267"/>
      <c r="E184" s="267"/>
      <c r="F184" s="267"/>
      <c r="G184" s="267"/>
      <c r="H184" s="267"/>
      <c r="I184" s="267"/>
      <c r="J184" s="267"/>
      <c r="K184" s="267"/>
      <c r="L184" s="267"/>
      <c r="M184" s="267"/>
      <c r="N184" s="267"/>
      <c r="O184" s="267"/>
      <c r="P184" s="267"/>
      <c r="Q184" s="267"/>
      <c r="R184" s="267"/>
      <c r="S184" s="267"/>
    </row>
    <row r="185" spans="1:19" ht="15.75" customHeight="1">
      <c r="A185" s="267"/>
      <c r="B185" s="267"/>
      <c r="C185" s="267"/>
      <c r="D185" s="267"/>
      <c r="E185" s="267"/>
      <c r="F185" s="267"/>
      <c r="G185" s="267"/>
      <c r="H185" s="267"/>
      <c r="I185" s="267"/>
      <c r="J185" s="267"/>
      <c r="K185" s="267"/>
      <c r="L185" s="267"/>
      <c r="M185" s="267"/>
      <c r="N185" s="267"/>
      <c r="O185" s="267"/>
      <c r="P185" s="267"/>
      <c r="Q185" s="267"/>
      <c r="R185" s="267"/>
      <c r="S185" s="267"/>
    </row>
    <row r="186" spans="1:19" ht="15.75" customHeight="1">
      <c r="A186" s="267"/>
      <c r="B186" s="267"/>
      <c r="C186" s="267"/>
      <c r="D186" s="267"/>
      <c r="E186" s="267"/>
      <c r="F186" s="267"/>
      <c r="G186" s="267"/>
      <c r="H186" s="267"/>
      <c r="I186" s="267"/>
      <c r="J186" s="267"/>
      <c r="K186" s="267"/>
      <c r="L186" s="267"/>
      <c r="M186" s="267"/>
      <c r="N186" s="267"/>
      <c r="O186" s="267"/>
      <c r="P186" s="267"/>
      <c r="Q186" s="267"/>
      <c r="R186" s="267"/>
      <c r="S186" s="267"/>
    </row>
    <row r="187" spans="1:19" ht="15.75" customHeight="1">
      <c r="A187" s="267"/>
      <c r="B187" s="267"/>
      <c r="C187" s="267"/>
      <c r="D187" s="267"/>
      <c r="E187" s="267"/>
      <c r="F187" s="267"/>
      <c r="G187" s="267"/>
      <c r="H187" s="267"/>
      <c r="I187" s="267"/>
      <c r="J187" s="267"/>
      <c r="K187" s="267"/>
      <c r="L187" s="267"/>
      <c r="M187" s="267"/>
      <c r="N187" s="267"/>
      <c r="O187" s="267"/>
      <c r="P187" s="267"/>
      <c r="Q187" s="267"/>
      <c r="R187" s="267"/>
      <c r="S187" s="267"/>
    </row>
    <row r="188" spans="1:19" ht="15.75" customHeight="1">
      <c r="A188" s="267"/>
      <c r="B188" s="267"/>
      <c r="C188" s="267"/>
      <c r="D188" s="267"/>
      <c r="E188" s="267"/>
      <c r="F188" s="267"/>
      <c r="G188" s="267"/>
      <c r="H188" s="267"/>
      <c r="I188" s="267"/>
      <c r="J188" s="267"/>
      <c r="K188" s="267"/>
      <c r="L188" s="267"/>
      <c r="M188" s="267"/>
      <c r="N188" s="267"/>
      <c r="O188" s="267"/>
      <c r="P188" s="267"/>
      <c r="Q188" s="267"/>
      <c r="R188" s="267"/>
      <c r="S188" s="267"/>
    </row>
    <row r="189" spans="1:19" ht="15.75" customHeight="1">
      <c r="A189" s="267"/>
      <c r="B189" s="267"/>
      <c r="C189" s="267"/>
      <c r="D189" s="267"/>
      <c r="E189" s="267"/>
      <c r="F189" s="267"/>
      <c r="G189" s="267"/>
      <c r="H189" s="267"/>
      <c r="I189" s="267"/>
      <c r="J189" s="267"/>
      <c r="K189" s="267"/>
      <c r="L189" s="267"/>
      <c r="M189" s="267"/>
      <c r="N189" s="267"/>
      <c r="O189" s="267"/>
      <c r="P189" s="267"/>
      <c r="Q189" s="267"/>
      <c r="R189" s="267"/>
      <c r="S189" s="267"/>
    </row>
    <row r="190" spans="1:19" ht="15.75" customHeight="1">
      <c r="A190" s="267"/>
      <c r="B190" s="267"/>
      <c r="C190" s="267"/>
      <c r="D190" s="267"/>
      <c r="E190" s="267"/>
      <c r="F190" s="267"/>
      <c r="G190" s="267"/>
      <c r="H190" s="267"/>
      <c r="I190" s="267"/>
      <c r="J190" s="267"/>
      <c r="K190" s="267"/>
      <c r="L190" s="267"/>
      <c r="M190" s="267"/>
      <c r="N190" s="267"/>
      <c r="O190" s="267"/>
      <c r="P190" s="267"/>
      <c r="Q190" s="267"/>
      <c r="R190" s="267"/>
      <c r="S190" s="267"/>
    </row>
    <row r="191" spans="1:19" ht="15.75" customHeight="1">
      <c r="A191" s="267"/>
      <c r="B191" s="267"/>
      <c r="C191" s="267"/>
      <c r="D191" s="267"/>
      <c r="E191" s="267"/>
      <c r="F191" s="267"/>
      <c r="G191" s="267"/>
      <c r="H191" s="267"/>
      <c r="I191" s="267"/>
      <c r="J191" s="267"/>
      <c r="K191" s="267"/>
      <c r="L191" s="267"/>
      <c r="M191" s="267"/>
      <c r="N191" s="267"/>
      <c r="O191" s="267"/>
      <c r="P191" s="267"/>
      <c r="Q191" s="267"/>
      <c r="R191" s="267"/>
      <c r="S191" s="267"/>
    </row>
    <row r="192" spans="1:19" ht="15.75" customHeight="1">
      <c r="A192" s="267"/>
      <c r="B192" s="267"/>
      <c r="C192" s="267"/>
      <c r="D192" s="267"/>
      <c r="E192" s="267"/>
      <c r="F192" s="267"/>
      <c r="G192" s="267"/>
      <c r="H192" s="267"/>
      <c r="I192" s="267"/>
      <c r="J192" s="267"/>
      <c r="K192" s="267"/>
      <c r="L192" s="267"/>
      <c r="M192" s="267"/>
      <c r="N192" s="267"/>
      <c r="O192" s="267"/>
      <c r="P192" s="267"/>
      <c r="Q192" s="267"/>
      <c r="R192" s="267"/>
      <c r="S192" s="267"/>
    </row>
    <row r="193" spans="1:19" ht="15.75" customHeight="1">
      <c r="A193" s="267"/>
      <c r="B193" s="267"/>
      <c r="C193" s="267"/>
      <c r="D193" s="267"/>
      <c r="E193" s="267"/>
      <c r="F193" s="267"/>
      <c r="G193" s="267"/>
      <c r="H193" s="267"/>
      <c r="I193" s="267"/>
      <c r="J193" s="267"/>
      <c r="K193" s="267"/>
      <c r="L193" s="267"/>
      <c r="M193" s="267"/>
      <c r="N193" s="267"/>
      <c r="O193" s="267"/>
      <c r="P193" s="267"/>
      <c r="Q193" s="267"/>
      <c r="R193" s="267"/>
      <c r="S193" s="267"/>
    </row>
    <row r="194" spans="1:19" ht="15.75" customHeight="1">
      <c r="A194" s="267"/>
      <c r="B194" s="267"/>
      <c r="C194" s="267"/>
      <c r="D194" s="267"/>
      <c r="E194" s="267"/>
      <c r="F194" s="267"/>
      <c r="G194" s="267"/>
      <c r="H194" s="267"/>
      <c r="I194" s="267"/>
      <c r="J194" s="267"/>
      <c r="K194" s="267"/>
      <c r="L194" s="267"/>
      <c r="M194" s="267"/>
      <c r="N194" s="267"/>
      <c r="O194" s="267"/>
      <c r="P194" s="267"/>
      <c r="Q194" s="267"/>
      <c r="R194" s="267"/>
      <c r="S194" s="267"/>
    </row>
    <row r="195" spans="1:19" ht="15.75" customHeight="1">
      <c r="A195" s="267"/>
      <c r="B195" s="267"/>
      <c r="C195" s="267"/>
      <c r="D195" s="267"/>
      <c r="E195" s="267"/>
      <c r="F195" s="267"/>
      <c r="G195" s="267"/>
      <c r="H195" s="267"/>
      <c r="I195" s="267"/>
      <c r="J195" s="267"/>
      <c r="K195" s="267"/>
      <c r="L195" s="267"/>
      <c r="M195" s="267"/>
      <c r="N195" s="267"/>
      <c r="O195" s="267"/>
      <c r="P195" s="267"/>
      <c r="Q195" s="267"/>
      <c r="R195" s="267"/>
      <c r="S195" s="267"/>
    </row>
    <row r="196" spans="1:19" ht="15.75" customHeight="1">
      <c r="A196" s="267"/>
      <c r="B196" s="267"/>
      <c r="C196" s="267"/>
      <c r="D196" s="267"/>
      <c r="E196" s="267"/>
      <c r="F196" s="267"/>
      <c r="G196" s="267"/>
      <c r="H196" s="267"/>
      <c r="I196" s="267"/>
      <c r="J196" s="267"/>
      <c r="K196" s="267"/>
      <c r="L196" s="267"/>
      <c r="M196" s="267"/>
      <c r="N196" s="267"/>
      <c r="O196" s="267"/>
      <c r="P196" s="267"/>
      <c r="Q196" s="267"/>
      <c r="R196" s="267"/>
      <c r="S196" s="267"/>
    </row>
    <row r="197" spans="1:19" ht="15.75" customHeight="1">
      <c r="A197" s="267"/>
      <c r="B197" s="267"/>
      <c r="C197" s="267"/>
      <c r="D197" s="267"/>
      <c r="E197" s="267"/>
      <c r="F197" s="267"/>
      <c r="G197" s="267"/>
      <c r="H197" s="267"/>
      <c r="I197" s="267"/>
      <c r="J197" s="267"/>
      <c r="K197" s="267"/>
      <c r="L197" s="267"/>
      <c r="M197" s="267"/>
      <c r="N197" s="267"/>
      <c r="O197" s="267"/>
      <c r="P197" s="267"/>
      <c r="Q197" s="267"/>
      <c r="R197" s="267"/>
      <c r="S197" s="267"/>
    </row>
    <row r="198" spans="1:19" ht="15.75" customHeight="1">
      <c r="A198" s="267"/>
      <c r="B198" s="267"/>
      <c r="C198" s="267"/>
      <c r="D198" s="267"/>
      <c r="E198" s="267"/>
      <c r="F198" s="267"/>
      <c r="G198" s="267"/>
      <c r="H198" s="267"/>
      <c r="I198" s="267"/>
      <c r="J198" s="267"/>
      <c r="K198" s="267"/>
      <c r="L198" s="267"/>
      <c r="M198" s="267"/>
      <c r="N198" s="267"/>
      <c r="O198" s="267"/>
      <c r="P198" s="267"/>
      <c r="Q198" s="267"/>
      <c r="R198" s="267"/>
      <c r="S198" s="267"/>
    </row>
    <row r="199" spans="1:19" ht="15.75" customHeight="1">
      <c r="A199" s="267"/>
      <c r="B199" s="267"/>
      <c r="C199" s="267"/>
      <c r="D199" s="267"/>
      <c r="E199" s="267"/>
      <c r="F199" s="267"/>
      <c r="G199" s="267"/>
      <c r="H199" s="267"/>
      <c r="I199" s="267"/>
      <c r="J199" s="267"/>
      <c r="K199" s="267"/>
      <c r="L199" s="267"/>
      <c r="M199" s="267"/>
      <c r="N199" s="267"/>
      <c r="O199" s="267"/>
      <c r="P199" s="267"/>
      <c r="Q199" s="267"/>
      <c r="R199" s="267"/>
      <c r="S199" s="267"/>
    </row>
    <row r="200" spans="1:19" ht="15.75" customHeight="1">
      <c r="A200" s="267"/>
      <c r="B200" s="267"/>
      <c r="C200" s="267"/>
      <c r="D200" s="267"/>
      <c r="E200" s="267"/>
      <c r="F200" s="267"/>
      <c r="G200" s="267"/>
      <c r="H200" s="267"/>
      <c r="I200" s="267"/>
      <c r="J200" s="267"/>
      <c r="K200" s="267"/>
      <c r="L200" s="267"/>
      <c r="M200" s="267"/>
      <c r="N200" s="267"/>
      <c r="O200" s="267"/>
      <c r="P200" s="267"/>
      <c r="Q200" s="267"/>
      <c r="R200" s="267"/>
      <c r="S200" s="267"/>
    </row>
    <row r="201" spans="1:19" ht="15.75" customHeight="1">
      <c r="A201" s="267"/>
      <c r="B201" s="267"/>
      <c r="C201" s="267"/>
      <c r="D201" s="267"/>
      <c r="E201" s="267"/>
      <c r="F201" s="267"/>
      <c r="G201" s="267"/>
      <c r="H201" s="267"/>
      <c r="I201" s="267"/>
      <c r="J201" s="267"/>
      <c r="K201" s="267"/>
      <c r="L201" s="267"/>
      <c r="M201" s="267"/>
      <c r="N201" s="267"/>
      <c r="O201" s="267"/>
      <c r="P201" s="267"/>
      <c r="Q201" s="267"/>
      <c r="R201" s="267"/>
      <c r="S201" s="267"/>
    </row>
    <row r="202" spans="1:19" ht="15.75" customHeight="1">
      <c r="A202" s="267"/>
      <c r="B202" s="267"/>
      <c r="C202" s="267"/>
      <c r="D202" s="267"/>
      <c r="E202" s="267"/>
      <c r="F202" s="267"/>
      <c r="G202" s="267"/>
      <c r="H202" s="267"/>
      <c r="I202" s="267"/>
      <c r="J202" s="267"/>
      <c r="K202" s="267"/>
      <c r="L202" s="267"/>
      <c r="M202" s="267"/>
      <c r="N202" s="267"/>
      <c r="O202" s="267"/>
      <c r="P202" s="267"/>
      <c r="Q202" s="267"/>
      <c r="R202" s="267"/>
      <c r="S202" s="267"/>
    </row>
    <row r="203" spans="1:19" ht="15.75" customHeight="1">
      <c r="A203" s="267"/>
      <c r="B203" s="267"/>
      <c r="C203" s="267"/>
      <c r="D203" s="267"/>
      <c r="E203" s="267"/>
      <c r="F203" s="267"/>
      <c r="G203" s="267"/>
      <c r="H203" s="267"/>
      <c r="I203" s="267"/>
      <c r="J203" s="267"/>
      <c r="K203" s="267"/>
      <c r="L203" s="267"/>
      <c r="M203" s="267"/>
      <c r="N203" s="267"/>
      <c r="O203" s="267"/>
      <c r="P203" s="267"/>
      <c r="Q203" s="267"/>
      <c r="R203" s="267"/>
      <c r="S203" s="267"/>
    </row>
    <row r="204" spans="1:19" ht="15.75" customHeight="1">
      <c r="A204" s="267"/>
      <c r="B204" s="267"/>
      <c r="C204" s="267"/>
      <c r="D204" s="267"/>
      <c r="E204" s="267"/>
      <c r="F204" s="267"/>
      <c r="G204" s="267"/>
      <c r="H204" s="267"/>
      <c r="I204" s="267"/>
      <c r="J204" s="267"/>
      <c r="K204" s="267"/>
      <c r="L204" s="267"/>
      <c r="M204" s="267"/>
      <c r="N204" s="267"/>
      <c r="O204" s="267"/>
      <c r="P204" s="267"/>
      <c r="Q204" s="267"/>
      <c r="R204" s="267"/>
      <c r="S204" s="267"/>
    </row>
    <row r="205" spans="1:19" ht="15.75" customHeight="1">
      <c r="A205" s="267"/>
      <c r="B205" s="267"/>
      <c r="C205" s="267"/>
      <c r="D205" s="267"/>
      <c r="E205" s="267"/>
      <c r="F205" s="267"/>
      <c r="G205" s="267"/>
      <c r="H205" s="267"/>
      <c r="I205" s="267"/>
      <c r="J205" s="267"/>
      <c r="K205" s="267"/>
      <c r="L205" s="267"/>
      <c r="M205" s="267"/>
      <c r="N205" s="267"/>
      <c r="O205" s="267"/>
      <c r="P205" s="267"/>
      <c r="Q205" s="267"/>
      <c r="R205" s="267"/>
      <c r="S205" s="267"/>
    </row>
    <row r="206" spans="1:19" ht="15.75" customHeight="1">
      <c r="A206" s="267"/>
      <c r="B206" s="267"/>
      <c r="C206" s="267"/>
      <c r="D206" s="267"/>
      <c r="E206" s="267"/>
      <c r="F206" s="267"/>
      <c r="G206" s="267"/>
      <c r="H206" s="267"/>
      <c r="I206" s="267"/>
      <c r="J206" s="267"/>
      <c r="K206" s="267"/>
      <c r="L206" s="267"/>
      <c r="M206" s="267"/>
      <c r="N206" s="267"/>
      <c r="O206" s="267"/>
      <c r="P206" s="267"/>
      <c r="Q206" s="267"/>
      <c r="R206" s="267"/>
      <c r="S206" s="267"/>
    </row>
    <row r="207" spans="1:19" ht="15.75" customHeight="1">
      <c r="A207" s="267"/>
      <c r="B207" s="267"/>
      <c r="C207" s="267"/>
      <c r="D207" s="267"/>
      <c r="E207" s="267"/>
      <c r="F207" s="267"/>
      <c r="G207" s="267"/>
      <c r="H207" s="267"/>
      <c r="I207" s="267"/>
      <c r="J207" s="267"/>
      <c r="K207" s="267"/>
      <c r="L207" s="267"/>
      <c r="M207" s="267"/>
      <c r="N207" s="267"/>
      <c r="O207" s="267"/>
      <c r="P207" s="267"/>
      <c r="Q207" s="267"/>
      <c r="R207" s="267"/>
      <c r="S207" s="267"/>
    </row>
    <row r="208" spans="1:19" ht="15.75" customHeight="1">
      <c r="A208" s="267"/>
      <c r="B208" s="267"/>
      <c r="C208" s="267"/>
      <c r="D208" s="267"/>
      <c r="E208" s="267"/>
      <c r="F208" s="267"/>
      <c r="G208" s="267"/>
      <c r="H208" s="267"/>
      <c r="I208" s="267"/>
      <c r="J208" s="267"/>
      <c r="K208" s="267"/>
      <c r="L208" s="267"/>
      <c r="M208" s="267"/>
      <c r="N208" s="267"/>
      <c r="O208" s="267"/>
      <c r="P208" s="267"/>
      <c r="Q208" s="267"/>
      <c r="R208" s="267"/>
      <c r="S208" s="267"/>
    </row>
    <row r="209" spans="1:19" ht="15.75" customHeight="1">
      <c r="A209" s="267"/>
      <c r="B209" s="267"/>
      <c r="C209" s="267"/>
      <c r="D209" s="267"/>
      <c r="E209" s="267"/>
      <c r="F209" s="267"/>
      <c r="G209" s="267"/>
      <c r="H209" s="267"/>
      <c r="I209" s="267"/>
      <c r="J209" s="267"/>
      <c r="K209" s="267"/>
      <c r="L209" s="267"/>
      <c r="M209" s="267"/>
      <c r="N209" s="267"/>
      <c r="O209" s="267"/>
      <c r="P209" s="267"/>
      <c r="Q209" s="267"/>
      <c r="R209" s="267"/>
      <c r="S209" s="267"/>
    </row>
    <row r="210" spans="1:19" ht="15.75" customHeight="1">
      <c r="A210" s="267"/>
      <c r="B210" s="267"/>
      <c r="C210" s="267"/>
      <c r="D210" s="267"/>
      <c r="E210" s="267"/>
      <c r="F210" s="267"/>
      <c r="G210" s="267"/>
      <c r="H210" s="267"/>
      <c r="I210" s="267"/>
      <c r="J210" s="267"/>
      <c r="K210" s="267"/>
      <c r="L210" s="267"/>
      <c r="M210" s="267"/>
      <c r="N210" s="267"/>
      <c r="O210" s="267"/>
      <c r="P210" s="267"/>
      <c r="Q210" s="267"/>
      <c r="R210" s="267"/>
      <c r="S210" s="267"/>
    </row>
    <row r="211" spans="1:19" ht="15.75" customHeight="1">
      <c r="A211" s="267"/>
      <c r="B211" s="267"/>
      <c r="C211" s="267"/>
      <c r="D211" s="267"/>
      <c r="E211" s="267"/>
      <c r="F211" s="267"/>
      <c r="G211" s="267"/>
      <c r="H211" s="267"/>
      <c r="I211" s="267"/>
      <c r="J211" s="267"/>
      <c r="K211" s="267"/>
      <c r="L211" s="267"/>
      <c r="M211" s="267"/>
      <c r="N211" s="267"/>
      <c r="O211" s="267"/>
      <c r="P211" s="267"/>
      <c r="Q211" s="267"/>
      <c r="R211" s="267"/>
      <c r="S211" s="267"/>
    </row>
    <row r="212" spans="1:19" ht="15.75" customHeight="1">
      <c r="A212" s="267"/>
      <c r="B212" s="267"/>
      <c r="C212" s="267"/>
      <c r="D212" s="267"/>
      <c r="E212" s="267"/>
      <c r="F212" s="267"/>
      <c r="G212" s="267"/>
      <c r="H212" s="267"/>
      <c r="I212" s="267"/>
      <c r="J212" s="267"/>
      <c r="K212" s="267"/>
      <c r="L212" s="267"/>
      <c r="M212" s="267"/>
      <c r="N212" s="267"/>
      <c r="O212" s="267"/>
      <c r="P212" s="267"/>
      <c r="Q212" s="267"/>
      <c r="R212" s="267"/>
      <c r="S212" s="267"/>
    </row>
    <row r="213" spans="1:19" ht="15.75" customHeight="1">
      <c r="A213" s="267"/>
      <c r="B213" s="267"/>
      <c r="C213" s="267"/>
      <c r="D213" s="267"/>
      <c r="E213" s="267"/>
      <c r="F213" s="267"/>
      <c r="G213" s="267"/>
      <c r="H213" s="267"/>
      <c r="I213" s="267"/>
      <c r="J213" s="267"/>
      <c r="K213" s="267"/>
      <c r="L213" s="267"/>
      <c r="M213" s="267"/>
      <c r="N213" s="267"/>
      <c r="O213" s="267"/>
      <c r="P213" s="267"/>
      <c r="Q213" s="267"/>
      <c r="R213" s="267"/>
      <c r="S213" s="267"/>
    </row>
    <row r="214" spans="1:19" ht="15.75" customHeight="1">
      <c r="A214" s="267"/>
      <c r="B214" s="267"/>
      <c r="C214" s="267"/>
      <c r="D214" s="267"/>
      <c r="E214" s="267"/>
      <c r="F214" s="267"/>
      <c r="G214" s="267"/>
      <c r="H214" s="267"/>
      <c r="I214" s="267"/>
      <c r="J214" s="267"/>
      <c r="K214" s="267"/>
      <c r="L214" s="267"/>
      <c r="M214" s="267"/>
      <c r="N214" s="267"/>
      <c r="O214" s="267"/>
      <c r="P214" s="267"/>
      <c r="Q214" s="267"/>
      <c r="R214" s="267"/>
      <c r="S214" s="267"/>
    </row>
    <row r="215" spans="1:19" ht="15.75" customHeight="1">
      <c r="A215" s="267"/>
      <c r="B215" s="267"/>
      <c r="C215" s="267"/>
      <c r="D215" s="267"/>
      <c r="E215" s="267"/>
      <c r="F215" s="267"/>
      <c r="G215" s="267"/>
      <c r="H215" s="267"/>
      <c r="I215" s="267"/>
      <c r="J215" s="267"/>
      <c r="K215" s="267"/>
      <c r="L215" s="267"/>
      <c r="M215" s="267"/>
      <c r="N215" s="267"/>
      <c r="O215" s="267"/>
      <c r="P215" s="267"/>
      <c r="Q215" s="267"/>
      <c r="R215" s="267"/>
      <c r="S215" s="267"/>
    </row>
    <row r="216" spans="1:19" ht="15.75" customHeight="1">
      <c r="A216" s="267"/>
      <c r="B216" s="267"/>
      <c r="C216" s="267"/>
      <c r="D216" s="267"/>
      <c r="E216" s="267"/>
      <c r="F216" s="267"/>
      <c r="G216" s="267"/>
      <c r="H216" s="267"/>
      <c r="I216" s="267"/>
      <c r="J216" s="267"/>
      <c r="K216" s="267"/>
      <c r="L216" s="267"/>
      <c r="M216" s="267"/>
      <c r="N216" s="267"/>
      <c r="O216" s="267"/>
      <c r="P216" s="267"/>
      <c r="Q216" s="267"/>
      <c r="R216" s="267"/>
      <c r="S216" s="267"/>
    </row>
    <row r="217" spans="1:19" ht="15.75" customHeight="1">
      <c r="A217" s="267"/>
      <c r="B217" s="267"/>
      <c r="C217" s="267"/>
      <c r="D217" s="267"/>
      <c r="E217" s="267"/>
      <c r="F217" s="267"/>
      <c r="G217" s="267"/>
      <c r="H217" s="267"/>
      <c r="I217" s="267"/>
      <c r="J217" s="267"/>
      <c r="K217" s="267"/>
      <c r="L217" s="267"/>
      <c r="M217" s="267"/>
      <c r="N217" s="267"/>
      <c r="O217" s="267"/>
      <c r="P217" s="267"/>
      <c r="Q217" s="267"/>
      <c r="R217" s="267"/>
      <c r="S217" s="267"/>
    </row>
    <row r="218" spans="1:19" ht="15.75" customHeight="1">
      <c r="A218" s="267"/>
      <c r="B218" s="267"/>
      <c r="C218" s="267"/>
      <c r="D218" s="267"/>
      <c r="E218" s="267"/>
      <c r="F218" s="267"/>
      <c r="G218" s="267"/>
      <c r="H218" s="267"/>
      <c r="I218" s="267"/>
      <c r="J218" s="267"/>
      <c r="K218" s="267"/>
      <c r="L218" s="267"/>
      <c r="M218" s="267"/>
      <c r="N218" s="267"/>
      <c r="O218" s="267"/>
      <c r="P218" s="267"/>
      <c r="Q218" s="267"/>
      <c r="R218" s="267"/>
      <c r="S218" s="267"/>
    </row>
    <row r="219" spans="1:19" ht="15.75" customHeight="1">
      <c r="A219" s="267"/>
      <c r="B219" s="267"/>
      <c r="C219" s="267"/>
      <c r="D219" s="267"/>
      <c r="E219" s="267"/>
      <c r="F219" s="267"/>
      <c r="G219" s="267"/>
      <c r="H219" s="267"/>
      <c r="I219" s="267"/>
      <c r="J219" s="267"/>
      <c r="K219" s="267"/>
      <c r="L219" s="267"/>
      <c r="M219" s="267"/>
      <c r="N219" s="267"/>
      <c r="O219" s="267"/>
      <c r="P219" s="267"/>
      <c r="Q219" s="267"/>
      <c r="R219" s="267"/>
      <c r="S219" s="267"/>
    </row>
    <row r="220" spans="1:19" ht="15.75" customHeight="1">
      <c r="A220" s="267"/>
      <c r="B220" s="267"/>
      <c r="C220" s="267"/>
      <c r="D220" s="267"/>
      <c r="E220" s="267"/>
      <c r="F220" s="267"/>
      <c r="G220" s="267"/>
      <c r="H220" s="267"/>
      <c r="I220" s="267"/>
      <c r="J220" s="267"/>
      <c r="K220" s="267"/>
      <c r="L220" s="267"/>
      <c r="M220" s="267"/>
      <c r="N220" s="267"/>
      <c r="O220" s="267"/>
      <c r="P220" s="267"/>
      <c r="Q220" s="267"/>
      <c r="R220" s="267"/>
      <c r="S220" s="267"/>
    </row>
    <row r="221" spans="1:19" ht="15.75" customHeight="1">
      <c r="A221" s="267"/>
      <c r="B221" s="267"/>
      <c r="C221" s="267"/>
      <c r="D221" s="267"/>
      <c r="E221" s="267"/>
      <c r="F221" s="267"/>
      <c r="G221" s="267"/>
      <c r="H221" s="267"/>
      <c r="I221" s="267"/>
      <c r="J221" s="267"/>
      <c r="K221" s="267"/>
      <c r="L221" s="267"/>
      <c r="M221" s="267"/>
      <c r="N221" s="267"/>
      <c r="O221" s="267"/>
      <c r="P221" s="267"/>
      <c r="Q221" s="267"/>
      <c r="R221" s="267"/>
      <c r="S221" s="267"/>
    </row>
    <row r="222" spans="1:19" ht="15.75" customHeight="1">
      <c r="A222" s="267"/>
      <c r="B222" s="267"/>
      <c r="C222" s="267"/>
      <c r="D222" s="267"/>
      <c r="E222" s="267"/>
      <c r="F222" s="267"/>
      <c r="G222" s="267"/>
      <c r="H222" s="267"/>
      <c r="I222" s="267"/>
      <c r="J222" s="267"/>
      <c r="K222" s="267"/>
      <c r="L222" s="267"/>
      <c r="M222" s="267"/>
      <c r="N222" s="267"/>
      <c r="O222" s="267"/>
      <c r="P222" s="267"/>
      <c r="Q222" s="267"/>
      <c r="R222" s="267"/>
      <c r="S222" s="267"/>
    </row>
    <row r="223" spans="1:19" ht="15.75" customHeight="1">
      <c r="A223" s="267"/>
      <c r="B223" s="267"/>
      <c r="C223" s="267"/>
      <c r="D223" s="267"/>
      <c r="E223" s="267"/>
      <c r="F223" s="267"/>
      <c r="G223" s="267"/>
      <c r="H223" s="267"/>
      <c r="I223" s="267"/>
      <c r="J223" s="267"/>
      <c r="K223" s="267"/>
      <c r="L223" s="267"/>
      <c r="M223" s="267"/>
      <c r="N223" s="267"/>
      <c r="O223" s="267"/>
      <c r="P223" s="267"/>
      <c r="Q223" s="267"/>
      <c r="R223" s="267"/>
      <c r="S223" s="267"/>
    </row>
    <row r="224" spans="1:19" ht="15.75" customHeight="1">
      <c r="A224" s="268"/>
      <c r="B224" s="268"/>
      <c r="C224" s="268"/>
      <c r="D224" s="268"/>
      <c r="E224" s="268"/>
      <c r="F224" s="268"/>
      <c r="G224" s="268"/>
      <c r="H224" s="268"/>
      <c r="I224" s="268"/>
      <c r="J224" s="268"/>
      <c r="K224" s="268"/>
      <c r="L224" s="268"/>
      <c r="M224" s="268"/>
      <c r="N224" s="268"/>
      <c r="O224" s="268"/>
      <c r="P224" s="268"/>
      <c r="Q224" s="268"/>
      <c r="R224" s="268"/>
      <c r="S224" s="269"/>
    </row>
    <row r="225" spans="1:19" ht="15.75" customHeight="1">
      <c r="A225" s="268"/>
      <c r="B225" s="268"/>
      <c r="C225" s="268"/>
      <c r="D225" s="268"/>
      <c r="E225" s="268"/>
      <c r="F225" s="268"/>
      <c r="G225" s="268"/>
      <c r="H225" s="268"/>
      <c r="I225" s="268"/>
      <c r="J225" s="268"/>
      <c r="K225" s="268"/>
      <c r="L225" s="268"/>
      <c r="M225" s="268"/>
      <c r="N225" s="268"/>
      <c r="O225" s="268"/>
      <c r="P225" s="268"/>
      <c r="Q225" s="268"/>
      <c r="R225" s="268"/>
      <c r="S225" s="269"/>
    </row>
    <row r="226" spans="1:19" ht="15.75" customHeight="1">
      <c r="A226" s="268"/>
      <c r="B226" s="268"/>
      <c r="C226" s="268"/>
      <c r="D226" s="268"/>
      <c r="E226" s="268"/>
      <c r="F226" s="268"/>
      <c r="G226" s="268"/>
      <c r="H226" s="268"/>
      <c r="I226" s="268"/>
      <c r="J226" s="268"/>
      <c r="K226" s="268"/>
      <c r="L226" s="268"/>
      <c r="M226" s="268"/>
      <c r="N226" s="268"/>
      <c r="O226" s="268"/>
      <c r="P226" s="268"/>
      <c r="Q226" s="268"/>
      <c r="R226" s="268"/>
      <c r="S226" s="269"/>
    </row>
    <row r="227" spans="1:19" ht="15.75" customHeight="1">
      <c r="A227" s="268"/>
      <c r="B227" s="268"/>
      <c r="C227" s="268"/>
      <c r="D227" s="268"/>
      <c r="E227" s="268"/>
      <c r="F227" s="268"/>
      <c r="G227" s="268"/>
      <c r="H227" s="268"/>
      <c r="I227" s="268"/>
      <c r="J227" s="268"/>
      <c r="K227" s="268"/>
      <c r="L227" s="268"/>
      <c r="M227" s="268"/>
      <c r="N227" s="268"/>
      <c r="O227" s="268"/>
      <c r="P227" s="268"/>
      <c r="Q227" s="268"/>
      <c r="R227" s="268"/>
      <c r="S227" s="269"/>
    </row>
    <row r="228" spans="1:19" ht="15.75" customHeight="1">
      <c r="A228" s="268"/>
      <c r="B228" s="268"/>
      <c r="C228" s="268"/>
      <c r="D228" s="268"/>
      <c r="E228" s="268"/>
      <c r="F228" s="268"/>
      <c r="G228" s="268"/>
      <c r="H228" s="268"/>
      <c r="I228" s="268"/>
      <c r="J228" s="268"/>
      <c r="K228" s="268"/>
      <c r="L228" s="268"/>
      <c r="M228" s="268"/>
      <c r="N228" s="268"/>
      <c r="O228" s="268"/>
      <c r="P228" s="268"/>
      <c r="Q228" s="268"/>
      <c r="R228" s="268"/>
      <c r="S228" s="269"/>
    </row>
    <row r="229" spans="1:19" ht="15.75" customHeight="1">
      <c r="A229" s="268"/>
      <c r="B229" s="268"/>
      <c r="C229" s="268"/>
      <c r="D229" s="268"/>
      <c r="E229" s="268"/>
      <c r="F229" s="268"/>
      <c r="G229" s="268"/>
      <c r="H229" s="268"/>
      <c r="I229" s="268"/>
      <c r="J229" s="268"/>
      <c r="K229" s="268"/>
      <c r="L229" s="268"/>
      <c r="M229" s="268"/>
      <c r="N229" s="268"/>
      <c r="O229" s="268"/>
      <c r="P229" s="268"/>
      <c r="Q229" s="268"/>
      <c r="R229" s="268"/>
      <c r="S229" s="269"/>
    </row>
    <row r="230" spans="1:19" ht="15.75" customHeight="1">
      <c r="A230" s="268"/>
      <c r="B230" s="268"/>
      <c r="C230" s="268"/>
      <c r="D230" s="268"/>
      <c r="E230" s="268"/>
      <c r="F230" s="268"/>
      <c r="G230" s="268"/>
      <c r="H230" s="268"/>
      <c r="I230" s="268"/>
      <c r="J230" s="268"/>
      <c r="K230" s="268"/>
      <c r="L230" s="268"/>
      <c r="M230" s="268"/>
      <c r="N230" s="268"/>
      <c r="O230" s="268"/>
      <c r="P230" s="268"/>
      <c r="Q230" s="268"/>
      <c r="R230" s="268"/>
      <c r="S230" s="269"/>
    </row>
    <row r="231" spans="1:19" ht="15.75" customHeight="1">
      <c r="A231" s="268"/>
      <c r="B231" s="268"/>
      <c r="C231" s="268"/>
      <c r="D231" s="268"/>
      <c r="E231" s="268"/>
      <c r="F231" s="268"/>
      <c r="G231" s="268"/>
      <c r="H231" s="268"/>
      <c r="I231" s="268"/>
      <c r="J231" s="268"/>
      <c r="K231" s="268"/>
      <c r="L231" s="268"/>
      <c r="M231" s="268"/>
      <c r="N231" s="268"/>
      <c r="O231" s="268"/>
      <c r="P231" s="268"/>
      <c r="Q231" s="268"/>
      <c r="R231" s="268"/>
      <c r="S231" s="269"/>
    </row>
    <row r="232" spans="1:19" ht="15.75" customHeight="1">
      <c r="A232" s="268"/>
      <c r="B232" s="268"/>
      <c r="C232" s="268"/>
      <c r="D232" s="268"/>
      <c r="E232" s="268"/>
      <c r="F232" s="268"/>
      <c r="G232" s="268"/>
      <c r="H232" s="268"/>
      <c r="I232" s="268"/>
      <c r="J232" s="268"/>
      <c r="K232" s="268"/>
      <c r="L232" s="268"/>
      <c r="M232" s="268"/>
      <c r="N232" s="268"/>
      <c r="O232" s="268"/>
      <c r="P232" s="268"/>
      <c r="Q232" s="268"/>
      <c r="R232" s="268"/>
      <c r="S232" s="269"/>
    </row>
    <row r="233" spans="1:19" ht="15.75" customHeight="1">
      <c r="A233" s="268"/>
      <c r="B233" s="268"/>
      <c r="C233" s="268"/>
      <c r="D233" s="268"/>
      <c r="E233" s="268"/>
      <c r="F233" s="268"/>
      <c r="G233" s="268"/>
      <c r="H233" s="268"/>
      <c r="I233" s="268"/>
      <c r="J233" s="268"/>
      <c r="K233" s="268"/>
      <c r="L233" s="268"/>
      <c r="M233" s="268"/>
      <c r="N233" s="268"/>
      <c r="O233" s="268"/>
      <c r="P233" s="268"/>
      <c r="Q233" s="268"/>
      <c r="R233" s="268"/>
      <c r="S233" s="269"/>
    </row>
    <row r="234" spans="1:19" ht="15.75" customHeight="1">
      <c r="A234" s="268"/>
      <c r="B234" s="268"/>
      <c r="C234" s="268"/>
      <c r="D234" s="268"/>
      <c r="E234" s="268"/>
      <c r="F234" s="268"/>
      <c r="G234" s="268"/>
      <c r="H234" s="268"/>
      <c r="I234" s="268"/>
      <c r="J234" s="268"/>
      <c r="K234" s="268"/>
      <c r="L234" s="268"/>
      <c r="M234" s="268"/>
      <c r="N234" s="268"/>
      <c r="O234" s="268"/>
      <c r="P234" s="268"/>
      <c r="Q234" s="268"/>
      <c r="R234" s="268"/>
      <c r="S234" s="269"/>
    </row>
    <row r="235" spans="1:19" ht="15.75" customHeight="1">
      <c r="A235" s="268"/>
      <c r="B235" s="268"/>
      <c r="C235" s="268"/>
      <c r="D235" s="268"/>
      <c r="E235" s="268"/>
      <c r="F235" s="268"/>
      <c r="G235" s="268"/>
      <c r="H235" s="268"/>
      <c r="I235" s="268"/>
      <c r="J235" s="268"/>
      <c r="K235" s="268"/>
      <c r="L235" s="268"/>
      <c r="M235" s="268"/>
      <c r="N235" s="268"/>
      <c r="O235" s="268"/>
      <c r="P235" s="268"/>
      <c r="Q235" s="268"/>
      <c r="R235" s="268"/>
      <c r="S235" s="269"/>
    </row>
    <row r="236" spans="1:19" ht="15.75" customHeight="1">
      <c r="A236" s="268"/>
      <c r="B236" s="268"/>
      <c r="C236" s="268"/>
      <c r="D236" s="268"/>
      <c r="E236" s="268"/>
      <c r="F236" s="268"/>
      <c r="G236" s="268"/>
      <c r="H236" s="268"/>
      <c r="I236" s="268"/>
      <c r="J236" s="268"/>
      <c r="K236" s="268"/>
      <c r="L236" s="268"/>
      <c r="M236" s="268"/>
      <c r="N236" s="268"/>
      <c r="O236" s="268"/>
      <c r="P236" s="268"/>
      <c r="Q236" s="268"/>
      <c r="R236" s="268"/>
      <c r="S236" s="269"/>
    </row>
    <row r="237" spans="1:19" ht="15.75" customHeight="1">
      <c r="A237" s="268"/>
      <c r="B237" s="268"/>
      <c r="C237" s="268"/>
      <c r="D237" s="268"/>
      <c r="E237" s="268"/>
      <c r="F237" s="268"/>
      <c r="G237" s="268"/>
      <c r="H237" s="268"/>
      <c r="I237" s="268"/>
      <c r="J237" s="268"/>
      <c r="K237" s="268"/>
      <c r="L237" s="268"/>
      <c r="M237" s="268"/>
      <c r="N237" s="268"/>
      <c r="O237" s="268"/>
      <c r="P237" s="268"/>
      <c r="Q237" s="268"/>
      <c r="R237" s="268"/>
      <c r="S237" s="269"/>
    </row>
    <row r="238" spans="1:19" ht="15.75" customHeight="1">
      <c r="A238" s="268"/>
      <c r="B238" s="268"/>
      <c r="C238" s="268"/>
      <c r="D238" s="268"/>
      <c r="E238" s="268"/>
      <c r="F238" s="268"/>
      <c r="G238" s="268"/>
      <c r="H238" s="268"/>
      <c r="I238" s="268"/>
      <c r="J238" s="268"/>
      <c r="K238" s="268"/>
      <c r="L238" s="268"/>
      <c r="M238" s="268"/>
      <c r="N238" s="268"/>
      <c r="O238" s="268"/>
      <c r="P238" s="268"/>
      <c r="Q238" s="268"/>
      <c r="R238" s="268"/>
      <c r="S238" s="269"/>
    </row>
    <row r="239" spans="1:19" ht="15.75" customHeight="1">
      <c r="A239" s="268"/>
      <c r="B239" s="268"/>
      <c r="C239" s="268"/>
      <c r="D239" s="268"/>
      <c r="E239" s="268"/>
      <c r="F239" s="268"/>
      <c r="G239" s="268"/>
      <c r="H239" s="268"/>
      <c r="I239" s="268"/>
      <c r="J239" s="268"/>
      <c r="K239" s="268"/>
      <c r="L239" s="268"/>
      <c r="M239" s="268"/>
      <c r="N239" s="268"/>
      <c r="O239" s="268"/>
      <c r="P239" s="268"/>
      <c r="Q239" s="268"/>
      <c r="R239" s="268"/>
      <c r="S239" s="269"/>
    </row>
    <row r="240" spans="1:19" ht="15.75" customHeight="1">
      <c r="A240" s="268"/>
      <c r="B240" s="268"/>
      <c r="C240" s="268"/>
      <c r="D240" s="268"/>
      <c r="E240" s="268"/>
      <c r="F240" s="268"/>
      <c r="G240" s="268"/>
      <c r="H240" s="268"/>
      <c r="I240" s="268"/>
      <c r="J240" s="268"/>
      <c r="K240" s="268"/>
      <c r="L240" s="268"/>
      <c r="M240" s="268"/>
      <c r="N240" s="268"/>
      <c r="O240" s="268"/>
      <c r="P240" s="268"/>
      <c r="Q240" s="268"/>
      <c r="R240" s="268"/>
      <c r="S240" s="269"/>
    </row>
    <row r="241" spans="1:19" ht="15.75" customHeight="1">
      <c r="A241" s="268"/>
      <c r="B241" s="268"/>
      <c r="C241" s="268"/>
      <c r="D241" s="268"/>
      <c r="E241" s="268"/>
      <c r="F241" s="268"/>
      <c r="G241" s="268"/>
      <c r="H241" s="268"/>
      <c r="I241" s="268"/>
      <c r="J241" s="268"/>
      <c r="K241" s="268"/>
      <c r="L241" s="268"/>
      <c r="M241" s="268"/>
      <c r="N241" s="268"/>
      <c r="O241" s="268"/>
      <c r="P241" s="268"/>
      <c r="Q241" s="268"/>
      <c r="R241" s="268"/>
      <c r="S241" s="269"/>
    </row>
    <row r="242" spans="1:19" ht="15.75" customHeight="1">
      <c r="A242" s="268"/>
      <c r="B242" s="268"/>
      <c r="C242" s="268"/>
      <c r="D242" s="268"/>
      <c r="E242" s="268"/>
      <c r="F242" s="268"/>
      <c r="G242" s="268"/>
      <c r="H242" s="268"/>
      <c r="I242" s="268"/>
      <c r="J242" s="268"/>
      <c r="K242" s="268"/>
      <c r="L242" s="268"/>
      <c r="M242" s="268"/>
      <c r="N242" s="268"/>
      <c r="O242" s="268"/>
      <c r="P242" s="268"/>
      <c r="Q242" s="268"/>
      <c r="R242" s="268"/>
      <c r="S242" s="269"/>
    </row>
    <row r="243" spans="1:19" ht="15.75" customHeight="1">
      <c r="A243" s="268"/>
      <c r="B243" s="268"/>
      <c r="C243" s="268"/>
      <c r="D243" s="268"/>
      <c r="E243" s="268"/>
      <c r="F243" s="268"/>
      <c r="G243" s="268"/>
      <c r="H243" s="268"/>
      <c r="I243" s="268"/>
      <c r="J243" s="268"/>
      <c r="K243" s="268"/>
      <c r="L243" s="268"/>
      <c r="M243" s="268"/>
      <c r="N243" s="268"/>
      <c r="O243" s="268"/>
      <c r="P243" s="268"/>
      <c r="Q243" s="268"/>
      <c r="R243" s="268"/>
      <c r="S243" s="269"/>
    </row>
    <row r="244" spans="1:19" ht="15.75" customHeight="1">
      <c r="A244" s="268"/>
      <c r="B244" s="268"/>
      <c r="C244" s="268"/>
      <c r="D244" s="268"/>
      <c r="E244" s="268"/>
      <c r="F244" s="268"/>
      <c r="G244" s="268"/>
      <c r="H244" s="268"/>
      <c r="I244" s="268"/>
      <c r="J244" s="268"/>
      <c r="K244" s="268"/>
      <c r="L244" s="268"/>
      <c r="M244" s="268"/>
      <c r="N244" s="268"/>
      <c r="O244" s="268"/>
      <c r="P244" s="268"/>
      <c r="Q244" s="268"/>
      <c r="R244" s="268"/>
      <c r="S244" s="269"/>
    </row>
    <row r="245" spans="1:19" ht="15.75" customHeight="1">
      <c r="A245" s="268"/>
      <c r="B245" s="268"/>
      <c r="C245" s="268"/>
      <c r="D245" s="268"/>
      <c r="E245" s="268"/>
      <c r="F245" s="268"/>
      <c r="G245" s="268"/>
      <c r="H245" s="268"/>
      <c r="I245" s="268"/>
      <c r="J245" s="268"/>
      <c r="K245" s="268"/>
      <c r="L245" s="268"/>
      <c r="M245" s="268"/>
      <c r="N245" s="268"/>
      <c r="O245" s="268"/>
      <c r="P245" s="268"/>
      <c r="Q245" s="268"/>
      <c r="R245" s="268"/>
      <c r="S245" s="269"/>
    </row>
    <row r="246" spans="1:19" ht="15.75" customHeight="1">
      <c r="A246" s="268"/>
      <c r="B246" s="268"/>
      <c r="C246" s="268"/>
      <c r="D246" s="268"/>
      <c r="E246" s="268"/>
      <c r="F246" s="268"/>
      <c r="G246" s="268"/>
      <c r="H246" s="268"/>
      <c r="I246" s="268"/>
      <c r="J246" s="268"/>
      <c r="K246" s="268"/>
      <c r="L246" s="268"/>
      <c r="M246" s="268"/>
      <c r="N246" s="268"/>
      <c r="O246" s="268"/>
      <c r="P246" s="268"/>
      <c r="Q246" s="268"/>
      <c r="R246" s="268"/>
      <c r="S246" s="269"/>
    </row>
    <row r="247" spans="1:19" ht="15.75" customHeight="1">
      <c r="A247" s="268"/>
      <c r="B247" s="268"/>
      <c r="C247" s="268"/>
      <c r="D247" s="268"/>
      <c r="E247" s="268"/>
      <c r="F247" s="268"/>
      <c r="G247" s="268"/>
      <c r="H247" s="268"/>
      <c r="I247" s="268"/>
      <c r="J247" s="268"/>
      <c r="K247" s="268"/>
      <c r="L247" s="268"/>
      <c r="M247" s="268"/>
      <c r="N247" s="268"/>
      <c r="O247" s="268"/>
      <c r="P247" s="268"/>
      <c r="Q247" s="268"/>
      <c r="R247" s="268"/>
      <c r="S247" s="269"/>
    </row>
    <row r="248" spans="1:19" ht="15.75" customHeight="1">
      <c r="A248" s="268"/>
      <c r="B248" s="268"/>
      <c r="C248" s="268"/>
      <c r="D248" s="268"/>
      <c r="E248" s="268"/>
      <c r="F248" s="268"/>
      <c r="G248" s="268"/>
      <c r="H248" s="268"/>
      <c r="I248" s="268"/>
      <c r="J248" s="268"/>
      <c r="K248" s="268"/>
      <c r="L248" s="268"/>
      <c r="M248" s="268"/>
      <c r="N248" s="268"/>
      <c r="O248" s="268"/>
      <c r="P248" s="268"/>
      <c r="Q248" s="268"/>
      <c r="R248" s="268"/>
      <c r="S248" s="269"/>
    </row>
    <row r="249" spans="1:19" ht="15.75" customHeight="1">
      <c r="A249" s="268"/>
      <c r="B249" s="268"/>
      <c r="C249" s="268"/>
      <c r="D249" s="268"/>
      <c r="E249" s="268"/>
      <c r="F249" s="268"/>
      <c r="G249" s="268"/>
      <c r="H249" s="268"/>
      <c r="I249" s="268"/>
      <c r="J249" s="268"/>
      <c r="K249" s="268"/>
      <c r="L249" s="268"/>
      <c r="M249" s="268"/>
      <c r="N249" s="268"/>
      <c r="O249" s="268"/>
      <c r="P249" s="268"/>
      <c r="Q249" s="268"/>
      <c r="R249" s="268"/>
      <c r="S249" s="269"/>
    </row>
    <row r="250" spans="1:19" ht="15.75" customHeight="1">
      <c r="A250" s="268"/>
      <c r="B250" s="268"/>
      <c r="C250" s="268"/>
      <c r="D250" s="268"/>
      <c r="E250" s="268"/>
      <c r="F250" s="268"/>
      <c r="G250" s="268"/>
      <c r="H250" s="268"/>
      <c r="I250" s="268"/>
      <c r="J250" s="268"/>
      <c r="K250" s="268"/>
      <c r="L250" s="268"/>
      <c r="M250" s="268"/>
      <c r="N250" s="268"/>
      <c r="O250" s="268"/>
      <c r="P250" s="268"/>
      <c r="Q250" s="268"/>
      <c r="R250" s="268"/>
      <c r="S250" s="269"/>
    </row>
    <row r="251" spans="1:19" ht="15.75" customHeight="1">
      <c r="A251" s="268"/>
      <c r="B251" s="268"/>
      <c r="C251" s="268"/>
      <c r="D251" s="268"/>
      <c r="E251" s="268"/>
      <c r="F251" s="268"/>
      <c r="G251" s="268"/>
      <c r="H251" s="268"/>
      <c r="I251" s="268"/>
      <c r="J251" s="268"/>
      <c r="K251" s="268"/>
      <c r="L251" s="268"/>
      <c r="M251" s="268"/>
      <c r="N251" s="268"/>
      <c r="O251" s="268"/>
      <c r="P251" s="268"/>
      <c r="Q251" s="268"/>
      <c r="R251" s="268"/>
      <c r="S251" s="269"/>
    </row>
    <row r="252" spans="1:19" ht="15.75" customHeight="1">
      <c r="A252" s="268"/>
      <c r="B252" s="268"/>
      <c r="C252" s="268"/>
      <c r="D252" s="268"/>
      <c r="E252" s="268"/>
      <c r="F252" s="268"/>
      <c r="G252" s="268"/>
      <c r="H252" s="268"/>
      <c r="I252" s="268"/>
      <c r="J252" s="268"/>
      <c r="K252" s="268"/>
      <c r="L252" s="268"/>
      <c r="M252" s="268"/>
      <c r="N252" s="268"/>
      <c r="O252" s="268"/>
      <c r="P252" s="268"/>
      <c r="Q252" s="268"/>
      <c r="R252" s="268"/>
      <c r="S252" s="269"/>
    </row>
    <row r="253" spans="1:19" ht="15.75" customHeight="1">
      <c r="A253" s="268"/>
      <c r="B253" s="268"/>
      <c r="C253" s="268"/>
      <c r="D253" s="268"/>
      <c r="E253" s="268"/>
      <c r="F253" s="268"/>
      <c r="G253" s="268"/>
      <c r="H253" s="268"/>
      <c r="I253" s="268"/>
      <c r="J253" s="268"/>
      <c r="K253" s="268"/>
      <c r="L253" s="268"/>
      <c r="M253" s="268"/>
      <c r="N253" s="268"/>
      <c r="O253" s="268"/>
      <c r="P253" s="268"/>
      <c r="Q253" s="268"/>
      <c r="R253" s="268"/>
      <c r="S253" s="269"/>
    </row>
    <row r="254" spans="1:19" ht="15.75" customHeight="1">
      <c r="A254" s="268"/>
      <c r="B254" s="268"/>
      <c r="C254" s="268"/>
      <c r="D254" s="268"/>
      <c r="E254" s="268"/>
      <c r="F254" s="268"/>
      <c r="G254" s="268"/>
      <c r="H254" s="268"/>
      <c r="I254" s="268"/>
      <c r="J254" s="268"/>
      <c r="K254" s="268"/>
      <c r="L254" s="268"/>
      <c r="M254" s="268"/>
      <c r="N254" s="268"/>
      <c r="O254" s="268"/>
      <c r="P254" s="268"/>
      <c r="Q254" s="268"/>
      <c r="R254" s="268"/>
      <c r="S254" s="269"/>
    </row>
    <row r="255" spans="1:19" ht="15.75" customHeight="1">
      <c r="A255" s="268"/>
      <c r="B255" s="268"/>
      <c r="C255" s="268"/>
      <c r="D255" s="268"/>
      <c r="E255" s="268"/>
      <c r="F255" s="268"/>
      <c r="G255" s="268"/>
      <c r="H255" s="268"/>
      <c r="I255" s="268"/>
      <c r="J255" s="268"/>
      <c r="K255" s="268"/>
      <c r="L255" s="268"/>
      <c r="M255" s="268"/>
      <c r="N255" s="268"/>
      <c r="O255" s="268"/>
      <c r="P255" s="268"/>
      <c r="Q255" s="268"/>
      <c r="R255" s="268"/>
      <c r="S255" s="269"/>
    </row>
    <row r="256" spans="1:19" ht="15.75" customHeight="1">
      <c r="A256" s="268"/>
      <c r="B256" s="268"/>
      <c r="C256" s="268"/>
      <c r="D256" s="268"/>
      <c r="E256" s="268"/>
      <c r="F256" s="268"/>
      <c r="G256" s="268"/>
      <c r="H256" s="268"/>
      <c r="I256" s="268"/>
      <c r="J256" s="268"/>
      <c r="K256" s="268"/>
      <c r="L256" s="268"/>
      <c r="M256" s="268"/>
      <c r="N256" s="268"/>
      <c r="O256" s="268"/>
      <c r="P256" s="268"/>
      <c r="Q256" s="268"/>
      <c r="R256" s="268"/>
      <c r="S256" s="269"/>
    </row>
    <row r="257" spans="1:19" ht="15.75" customHeight="1">
      <c r="A257" s="268"/>
      <c r="B257" s="268"/>
      <c r="C257" s="268"/>
      <c r="D257" s="268"/>
      <c r="E257" s="268"/>
      <c r="F257" s="268"/>
      <c r="G257" s="268"/>
      <c r="H257" s="268"/>
      <c r="I257" s="268"/>
      <c r="J257" s="268"/>
      <c r="K257" s="268"/>
      <c r="L257" s="268"/>
      <c r="M257" s="268"/>
      <c r="N257" s="268"/>
      <c r="O257" s="268"/>
      <c r="P257" s="268"/>
      <c r="Q257" s="268"/>
      <c r="R257" s="268"/>
      <c r="S257" s="269"/>
    </row>
    <row r="258" spans="1:19" ht="15.75" customHeight="1">
      <c r="A258" s="268"/>
      <c r="B258" s="268"/>
      <c r="C258" s="268"/>
      <c r="D258" s="268"/>
      <c r="E258" s="268"/>
      <c r="F258" s="268"/>
      <c r="G258" s="268"/>
      <c r="H258" s="268"/>
      <c r="I258" s="268"/>
      <c r="J258" s="268"/>
      <c r="K258" s="268"/>
      <c r="L258" s="268"/>
      <c r="M258" s="268"/>
      <c r="N258" s="268"/>
      <c r="O258" s="268"/>
      <c r="P258" s="268"/>
      <c r="Q258" s="268"/>
      <c r="R258" s="268"/>
      <c r="S258" s="269"/>
    </row>
    <row r="259" spans="1:19" ht="15.75" customHeight="1">
      <c r="A259" s="268"/>
      <c r="B259" s="268"/>
      <c r="C259" s="268"/>
      <c r="D259" s="268"/>
      <c r="E259" s="268"/>
      <c r="F259" s="268"/>
      <c r="G259" s="268"/>
      <c r="H259" s="268"/>
      <c r="I259" s="268"/>
      <c r="J259" s="268"/>
      <c r="K259" s="268"/>
      <c r="L259" s="268"/>
      <c r="M259" s="268"/>
      <c r="N259" s="268"/>
      <c r="O259" s="268"/>
      <c r="P259" s="268"/>
      <c r="Q259" s="268"/>
      <c r="R259" s="268"/>
      <c r="S259" s="269"/>
    </row>
    <row r="260" spans="1:19" ht="15.75" customHeight="1">
      <c r="A260" s="268"/>
      <c r="B260" s="268"/>
      <c r="C260" s="268"/>
      <c r="D260" s="268"/>
      <c r="E260" s="268"/>
      <c r="F260" s="268"/>
      <c r="G260" s="268"/>
      <c r="H260" s="268"/>
      <c r="I260" s="268"/>
      <c r="J260" s="268"/>
      <c r="K260" s="268"/>
      <c r="L260" s="268"/>
      <c r="M260" s="268"/>
      <c r="N260" s="268"/>
      <c r="O260" s="268"/>
      <c r="P260" s="268"/>
      <c r="Q260" s="268"/>
      <c r="R260" s="268"/>
      <c r="S260" s="269"/>
    </row>
    <row r="261" spans="1:19" ht="15.75" customHeight="1">
      <c r="A261" s="268"/>
      <c r="B261" s="268"/>
      <c r="C261" s="268"/>
      <c r="D261" s="268"/>
      <c r="E261" s="268"/>
      <c r="F261" s="268"/>
      <c r="G261" s="268"/>
      <c r="H261" s="268"/>
      <c r="I261" s="268"/>
      <c r="J261" s="268"/>
      <c r="K261" s="268"/>
      <c r="L261" s="268"/>
      <c r="M261" s="268"/>
      <c r="N261" s="268"/>
      <c r="O261" s="268"/>
      <c r="P261" s="268"/>
      <c r="Q261" s="268"/>
      <c r="R261" s="268"/>
      <c r="S261" s="269"/>
    </row>
    <row r="262" spans="1:19" ht="15.75" customHeight="1">
      <c r="A262" s="268"/>
      <c r="B262" s="268"/>
      <c r="C262" s="268"/>
      <c r="D262" s="268"/>
      <c r="E262" s="268"/>
      <c r="F262" s="268"/>
      <c r="G262" s="268"/>
      <c r="H262" s="268"/>
      <c r="I262" s="268"/>
      <c r="J262" s="268"/>
      <c r="K262" s="268"/>
      <c r="L262" s="268"/>
      <c r="M262" s="268"/>
      <c r="N262" s="268"/>
      <c r="O262" s="268"/>
      <c r="P262" s="268"/>
      <c r="Q262" s="268"/>
      <c r="R262" s="268"/>
      <c r="S262" s="269"/>
    </row>
    <row r="263" spans="1:19" ht="15.75" customHeight="1">
      <c r="A263" s="268"/>
      <c r="B263" s="268"/>
      <c r="C263" s="268"/>
      <c r="D263" s="268"/>
      <c r="E263" s="268"/>
      <c r="F263" s="268"/>
      <c r="G263" s="268"/>
      <c r="H263" s="268"/>
      <c r="I263" s="268"/>
      <c r="J263" s="268"/>
      <c r="K263" s="268"/>
      <c r="L263" s="268"/>
      <c r="M263" s="268"/>
      <c r="N263" s="268"/>
      <c r="O263" s="268"/>
      <c r="P263" s="268"/>
      <c r="Q263" s="268"/>
      <c r="R263" s="268"/>
      <c r="S263" s="269"/>
    </row>
    <row r="264" spans="1:19" ht="15.75" customHeight="1">
      <c r="A264" s="268"/>
      <c r="B264" s="268"/>
      <c r="C264" s="268"/>
      <c r="D264" s="268"/>
      <c r="E264" s="268"/>
      <c r="F264" s="268"/>
      <c r="G264" s="268"/>
      <c r="H264" s="268"/>
      <c r="I264" s="268"/>
      <c r="J264" s="268"/>
      <c r="K264" s="268"/>
      <c r="L264" s="268"/>
      <c r="M264" s="268"/>
      <c r="N264" s="268"/>
      <c r="O264" s="268"/>
      <c r="P264" s="268"/>
      <c r="Q264" s="268"/>
      <c r="R264" s="268"/>
      <c r="S264" s="269"/>
    </row>
    <row r="265" spans="1:19" ht="15.75" customHeight="1">
      <c r="A265" s="268"/>
      <c r="B265" s="268"/>
      <c r="C265" s="268"/>
      <c r="D265" s="268"/>
      <c r="E265" s="268"/>
      <c r="F265" s="268"/>
      <c r="G265" s="268"/>
      <c r="H265" s="268"/>
      <c r="I265" s="268"/>
      <c r="J265" s="268"/>
      <c r="K265" s="268"/>
      <c r="L265" s="268"/>
      <c r="M265" s="268"/>
      <c r="N265" s="268"/>
      <c r="O265" s="268"/>
      <c r="P265" s="268"/>
      <c r="Q265" s="268"/>
      <c r="R265" s="268"/>
      <c r="S265" s="269"/>
    </row>
    <row r="266" spans="1:19" ht="15.75" customHeight="1">
      <c r="A266" s="268"/>
      <c r="B266" s="268"/>
      <c r="C266" s="268"/>
      <c r="D266" s="268"/>
      <c r="E266" s="268"/>
      <c r="F266" s="268"/>
      <c r="G266" s="268"/>
      <c r="H266" s="268"/>
      <c r="I266" s="268"/>
      <c r="J266" s="268"/>
      <c r="K266" s="268"/>
      <c r="L266" s="268"/>
      <c r="M266" s="268"/>
      <c r="N266" s="268"/>
      <c r="O266" s="268"/>
      <c r="P266" s="268"/>
      <c r="Q266" s="268"/>
      <c r="R266" s="268"/>
      <c r="S266" s="269"/>
    </row>
    <row r="267" spans="1:19" ht="15.75" customHeight="1">
      <c r="A267" s="268"/>
      <c r="B267" s="268"/>
      <c r="C267" s="268"/>
      <c r="D267" s="268"/>
      <c r="E267" s="268"/>
      <c r="F267" s="268"/>
      <c r="G267" s="268"/>
      <c r="H267" s="268"/>
      <c r="I267" s="268"/>
      <c r="J267" s="268"/>
      <c r="K267" s="268"/>
      <c r="L267" s="268"/>
      <c r="M267" s="268"/>
      <c r="N267" s="268"/>
      <c r="O267" s="268"/>
      <c r="P267" s="268"/>
      <c r="Q267" s="268"/>
      <c r="R267" s="268"/>
      <c r="S267" s="269"/>
    </row>
    <row r="268" spans="1:19" ht="15.75" customHeight="1">
      <c r="A268" s="268"/>
      <c r="B268" s="268"/>
      <c r="C268" s="268"/>
      <c r="D268" s="268"/>
      <c r="E268" s="268"/>
      <c r="F268" s="268"/>
      <c r="G268" s="268"/>
      <c r="H268" s="268"/>
      <c r="I268" s="268"/>
      <c r="J268" s="268"/>
      <c r="K268" s="268"/>
      <c r="L268" s="268"/>
      <c r="M268" s="268"/>
      <c r="N268" s="268"/>
      <c r="O268" s="268"/>
      <c r="P268" s="268"/>
      <c r="Q268" s="268"/>
      <c r="R268" s="268"/>
      <c r="S268" s="269"/>
    </row>
    <row r="269" spans="1:19" ht="15.75" customHeight="1">
      <c r="A269" s="268"/>
      <c r="B269" s="268"/>
      <c r="C269" s="268"/>
      <c r="D269" s="268"/>
      <c r="E269" s="268"/>
      <c r="F269" s="268"/>
      <c r="G269" s="268"/>
      <c r="H269" s="268"/>
      <c r="I269" s="268"/>
      <c r="J269" s="268"/>
      <c r="K269" s="268"/>
      <c r="L269" s="268"/>
      <c r="M269" s="268"/>
      <c r="N269" s="268"/>
      <c r="O269" s="268"/>
      <c r="P269" s="268"/>
      <c r="Q269" s="268"/>
      <c r="R269" s="268"/>
      <c r="S269" s="269"/>
    </row>
    <row r="270" spans="1:19" ht="15.75" customHeight="1">
      <c r="A270" s="268"/>
      <c r="B270" s="268"/>
      <c r="C270" s="268"/>
      <c r="D270" s="268"/>
      <c r="E270" s="268"/>
      <c r="F270" s="268"/>
      <c r="G270" s="268"/>
      <c r="H270" s="268"/>
      <c r="I270" s="268"/>
      <c r="J270" s="268"/>
      <c r="K270" s="268"/>
      <c r="L270" s="268"/>
      <c r="M270" s="268"/>
      <c r="N270" s="268"/>
      <c r="O270" s="268"/>
      <c r="P270" s="268"/>
      <c r="Q270" s="268"/>
      <c r="R270" s="268"/>
      <c r="S270" s="269"/>
    </row>
    <row r="271" spans="1:19" ht="15.75" customHeight="1">
      <c r="A271" s="268"/>
      <c r="B271" s="268"/>
      <c r="C271" s="268"/>
      <c r="D271" s="268"/>
      <c r="E271" s="268"/>
      <c r="F271" s="268"/>
      <c r="G271" s="268"/>
      <c r="H271" s="268"/>
      <c r="I271" s="268"/>
      <c r="J271" s="268"/>
      <c r="K271" s="268"/>
      <c r="L271" s="268"/>
      <c r="M271" s="268"/>
      <c r="N271" s="268"/>
      <c r="O271" s="268"/>
      <c r="P271" s="268"/>
      <c r="Q271" s="268"/>
      <c r="R271" s="268"/>
      <c r="S271" s="269"/>
    </row>
    <row r="272" spans="1:19" ht="15.75" customHeight="1">
      <c r="A272" s="268"/>
      <c r="B272" s="268"/>
      <c r="C272" s="268"/>
      <c r="D272" s="268"/>
      <c r="E272" s="268"/>
      <c r="F272" s="268"/>
      <c r="G272" s="268"/>
      <c r="H272" s="268"/>
      <c r="I272" s="268"/>
      <c r="J272" s="268"/>
      <c r="K272" s="268"/>
      <c r="L272" s="268"/>
      <c r="M272" s="268"/>
      <c r="N272" s="268"/>
      <c r="O272" s="268"/>
      <c r="P272" s="268"/>
      <c r="Q272" s="268"/>
      <c r="R272" s="268"/>
      <c r="S272" s="269"/>
    </row>
    <row r="273" spans="1:19" ht="15.75" customHeight="1">
      <c r="A273" s="268"/>
      <c r="B273" s="268"/>
      <c r="C273" s="268"/>
      <c r="D273" s="268"/>
      <c r="E273" s="268"/>
      <c r="F273" s="268"/>
      <c r="G273" s="268"/>
      <c r="H273" s="268"/>
      <c r="I273" s="268"/>
      <c r="J273" s="268"/>
      <c r="K273" s="268"/>
      <c r="L273" s="268"/>
      <c r="M273" s="268"/>
      <c r="N273" s="268"/>
      <c r="O273" s="268"/>
      <c r="P273" s="268"/>
      <c r="Q273" s="268"/>
      <c r="R273" s="268"/>
      <c r="S273" s="269"/>
    </row>
    <row r="274" spans="1:19" ht="15.75" customHeight="1">
      <c r="A274" s="268"/>
      <c r="B274" s="268"/>
      <c r="C274" s="268"/>
      <c r="D274" s="268"/>
      <c r="E274" s="268"/>
      <c r="F274" s="268"/>
      <c r="G274" s="268"/>
      <c r="H274" s="268"/>
      <c r="I274" s="268"/>
      <c r="J274" s="268"/>
      <c r="K274" s="268"/>
      <c r="L274" s="268"/>
      <c r="M274" s="268"/>
      <c r="N274" s="268"/>
      <c r="O274" s="268"/>
      <c r="P274" s="268"/>
      <c r="Q274" s="268"/>
      <c r="R274" s="268"/>
      <c r="S274" s="269"/>
    </row>
    <row r="275" spans="1:19" ht="15.75" customHeight="1">
      <c r="A275" s="268"/>
      <c r="B275" s="268"/>
      <c r="C275" s="268"/>
      <c r="D275" s="268"/>
      <c r="E275" s="268"/>
      <c r="F275" s="268"/>
      <c r="G275" s="268"/>
      <c r="H275" s="268"/>
      <c r="I275" s="268"/>
      <c r="J275" s="268"/>
      <c r="K275" s="268"/>
      <c r="L275" s="268"/>
      <c r="M275" s="268"/>
      <c r="N275" s="268"/>
      <c r="O275" s="268"/>
      <c r="P275" s="268"/>
      <c r="Q275" s="268"/>
      <c r="R275" s="268"/>
      <c r="S275" s="269"/>
    </row>
    <row r="276" spans="1:19" ht="15.75" customHeight="1">
      <c r="A276" s="268"/>
      <c r="B276" s="268"/>
      <c r="C276" s="268"/>
      <c r="D276" s="268"/>
      <c r="E276" s="268"/>
      <c r="F276" s="268"/>
      <c r="G276" s="268"/>
      <c r="H276" s="268"/>
      <c r="I276" s="268"/>
      <c r="J276" s="268"/>
      <c r="K276" s="268"/>
      <c r="L276" s="268"/>
      <c r="M276" s="268"/>
      <c r="N276" s="268"/>
      <c r="O276" s="268"/>
      <c r="P276" s="268"/>
      <c r="Q276" s="268"/>
      <c r="R276" s="268"/>
      <c r="S276" s="269"/>
    </row>
    <row r="277" spans="1:19" ht="15.75" customHeight="1">
      <c r="A277" s="268"/>
      <c r="B277" s="268"/>
      <c r="C277" s="268"/>
      <c r="D277" s="268"/>
      <c r="E277" s="268"/>
      <c r="F277" s="268"/>
      <c r="G277" s="268"/>
      <c r="H277" s="268"/>
      <c r="I277" s="268"/>
      <c r="J277" s="268"/>
      <c r="K277" s="268"/>
      <c r="L277" s="268"/>
      <c r="M277" s="268"/>
      <c r="N277" s="268"/>
      <c r="O277" s="268"/>
      <c r="P277" s="268"/>
      <c r="Q277" s="268"/>
      <c r="R277" s="268"/>
      <c r="S277" s="269"/>
    </row>
    <row r="278" spans="1:19" ht="15.75" customHeight="1">
      <c r="A278" s="268"/>
      <c r="B278" s="268"/>
      <c r="C278" s="268"/>
      <c r="D278" s="268"/>
      <c r="E278" s="268"/>
      <c r="F278" s="268"/>
      <c r="G278" s="268"/>
      <c r="H278" s="268"/>
      <c r="I278" s="268"/>
      <c r="J278" s="268"/>
      <c r="K278" s="268"/>
      <c r="L278" s="268"/>
      <c r="M278" s="268"/>
      <c r="N278" s="268"/>
      <c r="O278" s="268"/>
      <c r="P278" s="268"/>
      <c r="Q278" s="268"/>
      <c r="R278" s="268"/>
      <c r="S278" s="269"/>
    </row>
    <row r="279" spans="1:19" ht="15.75" customHeight="1">
      <c r="A279" s="268"/>
      <c r="B279" s="268"/>
      <c r="C279" s="268"/>
      <c r="D279" s="268"/>
      <c r="E279" s="268"/>
      <c r="F279" s="268"/>
      <c r="G279" s="268"/>
      <c r="H279" s="268"/>
      <c r="I279" s="268"/>
      <c r="J279" s="268"/>
      <c r="K279" s="268"/>
      <c r="L279" s="268"/>
      <c r="M279" s="268"/>
      <c r="N279" s="268"/>
      <c r="O279" s="268"/>
      <c r="P279" s="268"/>
      <c r="Q279" s="268"/>
      <c r="R279" s="268"/>
      <c r="S279" s="269"/>
    </row>
    <row r="280" spans="1:19" ht="15.75" customHeight="1">
      <c r="A280" s="268"/>
      <c r="B280" s="268"/>
      <c r="C280" s="268"/>
      <c r="D280" s="268"/>
      <c r="E280" s="268"/>
      <c r="F280" s="268"/>
      <c r="G280" s="268"/>
      <c r="H280" s="268"/>
      <c r="I280" s="268"/>
      <c r="J280" s="268"/>
      <c r="K280" s="268"/>
      <c r="L280" s="268"/>
      <c r="M280" s="268"/>
      <c r="N280" s="268"/>
      <c r="O280" s="268"/>
      <c r="P280" s="268"/>
      <c r="Q280" s="268"/>
      <c r="R280" s="268"/>
      <c r="S280" s="269"/>
    </row>
    <row r="281" spans="1:19" ht="15.75" customHeight="1">
      <c r="A281" s="268"/>
      <c r="B281" s="268"/>
      <c r="C281" s="268"/>
      <c r="D281" s="268"/>
      <c r="E281" s="268"/>
      <c r="F281" s="268"/>
      <c r="G281" s="268"/>
      <c r="H281" s="268"/>
      <c r="I281" s="268"/>
      <c r="J281" s="268"/>
      <c r="K281" s="268"/>
      <c r="L281" s="268"/>
      <c r="M281" s="268"/>
      <c r="N281" s="268"/>
      <c r="O281" s="268"/>
      <c r="P281" s="268"/>
      <c r="Q281" s="268"/>
      <c r="R281" s="268"/>
      <c r="S281" s="269"/>
    </row>
    <row r="282" spans="1:19" ht="15.75" customHeight="1">
      <c r="A282" s="268"/>
      <c r="B282" s="268"/>
      <c r="C282" s="268"/>
      <c r="D282" s="268"/>
      <c r="E282" s="268"/>
      <c r="F282" s="268"/>
      <c r="G282" s="268"/>
      <c r="H282" s="268"/>
      <c r="I282" s="268"/>
      <c r="J282" s="268"/>
      <c r="K282" s="268"/>
      <c r="L282" s="268"/>
      <c r="M282" s="268"/>
      <c r="N282" s="268"/>
      <c r="O282" s="268"/>
      <c r="P282" s="268"/>
      <c r="Q282" s="268"/>
      <c r="R282" s="268"/>
      <c r="S282" s="269"/>
    </row>
    <row r="283" spans="1:19" ht="15.75" customHeight="1">
      <c r="A283" s="268"/>
      <c r="B283" s="268"/>
      <c r="C283" s="268"/>
      <c r="D283" s="268"/>
      <c r="E283" s="268"/>
      <c r="F283" s="268"/>
      <c r="G283" s="268"/>
      <c r="H283" s="268"/>
      <c r="I283" s="268"/>
      <c r="J283" s="268"/>
      <c r="K283" s="268"/>
      <c r="L283" s="268"/>
      <c r="M283" s="268"/>
      <c r="N283" s="268"/>
      <c r="O283" s="268"/>
      <c r="P283" s="268"/>
      <c r="Q283" s="268"/>
      <c r="R283" s="268"/>
      <c r="S283" s="269"/>
    </row>
    <row r="284" spans="1:19" ht="15.75" customHeight="1">
      <c r="A284" s="268"/>
      <c r="B284" s="268"/>
      <c r="C284" s="268"/>
      <c r="D284" s="268"/>
      <c r="E284" s="268"/>
      <c r="F284" s="268"/>
      <c r="G284" s="268"/>
      <c r="H284" s="268"/>
      <c r="I284" s="268"/>
      <c r="J284" s="268"/>
      <c r="K284" s="268"/>
      <c r="L284" s="268"/>
      <c r="M284" s="268"/>
      <c r="N284" s="268"/>
      <c r="O284" s="268"/>
      <c r="P284" s="268"/>
      <c r="Q284" s="268"/>
      <c r="R284" s="268"/>
      <c r="S284" s="269"/>
    </row>
    <row r="285" spans="1:19" ht="15.75" customHeight="1">
      <c r="A285" s="268"/>
      <c r="B285" s="268"/>
      <c r="C285" s="268"/>
      <c r="D285" s="268"/>
      <c r="E285" s="268"/>
      <c r="F285" s="268"/>
      <c r="G285" s="268"/>
      <c r="H285" s="268"/>
      <c r="I285" s="268"/>
      <c r="J285" s="268"/>
      <c r="K285" s="268"/>
      <c r="L285" s="268"/>
      <c r="M285" s="268"/>
      <c r="N285" s="268"/>
      <c r="O285" s="268"/>
      <c r="P285" s="268"/>
      <c r="Q285" s="268"/>
      <c r="R285" s="268"/>
      <c r="S285" s="269"/>
    </row>
    <row r="286" spans="1:19" ht="15.75" customHeight="1">
      <c r="A286" s="268"/>
      <c r="B286" s="268"/>
      <c r="C286" s="268"/>
      <c r="D286" s="268"/>
      <c r="E286" s="268"/>
      <c r="F286" s="268"/>
      <c r="G286" s="268"/>
      <c r="H286" s="268"/>
      <c r="I286" s="268"/>
      <c r="J286" s="268"/>
      <c r="K286" s="268"/>
      <c r="L286" s="268"/>
      <c r="M286" s="268"/>
      <c r="N286" s="268"/>
      <c r="O286" s="268"/>
      <c r="P286" s="268"/>
      <c r="Q286" s="268"/>
      <c r="R286" s="268"/>
      <c r="S286" s="269"/>
    </row>
    <row r="287" spans="1:19" ht="15.75" customHeight="1">
      <c r="A287" s="268"/>
      <c r="B287" s="268"/>
      <c r="C287" s="268"/>
      <c r="D287" s="268"/>
      <c r="E287" s="268"/>
      <c r="F287" s="268"/>
      <c r="G287" s="268"/>
      <c r="H287" s="268"/>
      <c r="I287" s="268"/>
      <c r="J287" s="268"/>
      <c r="K287" s="268"/>
      <c r="L287" s="268"/>
      <c r="M287" s="268"/>
      <c r="N287" s="268"/>
      <c r="O287" s="268"/>
      <c r="P287" s="268"/>
      <c r="Q287" s="268"/>
      <c r="R287" s="268"/>
      <c r="S287" s="269"/>
    </row>
    <row r="288" spans="1:19" ht="15.75" customHeight="1">
      <c r="A288" s="268"/>
      <c r="B288" s="268"/>
      <c r="C288" s="268"/>
      <c r="D288" s="268"/>
      <c r="E288" s="268"/>
      <c r="F288" s="268"/>
      <c r="G288" s="268"/>
      <c r="H288" s="268"/>
      <c r="I288" s="268"/>
      <c r="J288" s="268"/>
      <c r="K288" s="268"/>
      <c r="L288" s="268"/>
      <c r="M288" s="268"/>
      <c r="N288" s="268"/>
      <c r="O288" s="268"/>
      <c r="P288" s="268"/>
      <c r="Q288" s="268"/>
      <c r="R288" s="268"/>
      <c r="S288" s="269"/>
    </row>
    <row r="289" spans="1:19" ht="15.75" customHeight="1">
      <c r="A289" s="268"/>
      <c r="B289" s="268"/>
      <c r="C289" s="268"/>
      <c r="D289" s="268"/>
      <c r="E289" s="268"/>
      <c r="F289" s="268"/>
      <c r="G289" s="268"/>
      <c r="H289" s="268"/>
      <c r="I289" s="268"/>
      <c r="J289" s="268"/>
      <c r="K289" s="268"/>
      <c r="L289" s="268"/>
      <c r="M289" s="268"/>
      <c r="N289" s="268"/>
      <c r="O289" s="268"/>
      <c r="P289" s="268"/>
      <c r="Q289" s="268"/>
      <c r="R289" s="268"/>
      <c r="S289" s="269"/>
    </row>
    <row r="290" spans="1:19" ht="15.75" customHeight="1">
      <c r="A290" s="268"/>
      <c r="B290" s="268"/>
      <c r="C290" s="268"/>
      <c r="D290" s="268"/>
      <c r="E290" s="268"/>
      <c r="F290" s="268"/>
      <c r="G290" s="268"/>
      <c r="H290" s="268"/>
      <c r="I290" s="268"/>
      <c r="J290" s="268"/>
      <c r="K290" s="268"/>
      <c r="L290" s="268"/>
      <c r="M290" s="268"/>
      <c r="N290" s="268"/>
      <c r="O290" s="268"/>
      <c r="P290" s="268"/>
      <c r="Q290" s="268"/>
      <c r="R290" s="268"/>
      <c r="S290" s="269"/>
    </row>
    <row r="291" spans="1:19" ht="15.75" customHeight="1">
      <c r="A291" s="268"/>
      <c r="B291" s="268"/>
      <c r="C291" s="268"/>
      <c r="D291" s="268"/>
      <c r="E291" s="268"/>
      <c r="F291" s="268"/>
      <c r="G291" s="268"/>
      <c r="H291" s="268"/>
      <c r="I291" s="268"/>
      <c r="J291" s="268"/>
      <c r="K291" s="268"/>
      <c r="L291" s="268"/>
      <c r="M291" s="268"/>
      <c r="N291" s="268"/>
      <c r="O291" s="268"/>
      <c r="P291" s="268"/>
      <c r="Q291" s="268"/>
      <c r="R291" s="268"/>
      <c r="S291" s="269"/>
    </row>
    <row r="292" spans="1:19" ht="15.75" customHeight="1">
      <c r="A292" s="268"/>
      <c r="B292" s="268"/>
      <c r="C292" s="268"/>
      <c r="D292" s="268"/>
      <c r="E292" s="268"/>
      <c r="F292" s="268"/>
      <c r="G292" s="268"/>
      <c r="H292" s="268"/>
      <c r="I292" s="268"/>
      <c r="J292" s="268"/>
      <c r="K292" s="268"/>
      <c r="L292" s="268"/>
      <c r="M292" s="268"/>
      <c r="N292" s="268"/>
      <c r="O292" s="268"/>
      <c r="P292" s="268"/>
      <c r="Q292" s="268"/>
      <c r="R292" s="268"/>
      <c r="S292" s="269"/>
    </row>
    <row r="293" spans="1:19" ht="15.75" customHeight="1">
      <c r="A293" s="268"/>
      <c r="B293" s="268"/>
      <c r="C293" s="268"/>
      <c r="D293" s="268"/>
      <c r="E293" s="268"/>
      <c r="F293" s="268"/>
      <c r="G293" s="268"/>
      <c r="H293" s="268"/>
      <c r="I293" s="268"/>
      <c r="J293" s="268"/>
      <c r="K293" s="268"/>
      <c r="L293" s="268"/>
      <c r="M293" s="268"/>
      <c r="N293" s="268"/>
      <c r="O293" s="268"/>
      <c r="P293" s="268"/>
      <c r="Q293" s="268"/>
      <c r="R293" s="268"/>
      <c r="S293" s="269"/>
    </row>
    <row r="294" spans="1:19" ht="15.75" customHeight="1">
      <c r="A294" s="268"/>
      <c r="B294" s="268"/>
      <c r="C294" s="268"/>
      <c r="D294" s="268"/>
      <c r="E294" s="268"/>
      <c r="F294" s="268"/>
      <c r="G294" s="268"/>
      <c r="H294" s="268"/>
      <c r="I294" s="268"/>
      <c r="J294" s="268"/>
      <c r="K294" s="268"/>
      <c r="L294" s="268"/>
      <c r="M294" s="268"/>
      <c r="N294" s="268"/>
      <c r="O294" s="268"/>
      <c r="P294" s="268"/>
      <c r="Q294" s="268"/>
      <c r="R294" s="268"/>
      <c r="S294" s="269"/>
    </row>
    <row r="295" spans="1:19" ht="15.75" customHeight="1">
      <c r="A295" s="268"/>
      <c r="B295" s="268"/>
      <c r="C295" s="268"/>
      <c r="D295" s="268"/>
      <c r="E295" s="268"/>
      <c r="F295" s="268"/>
      <c r="G295" s="268"/>
      <c r="H295" s="268"/>
      <c r="I295" s="268"/>
      <c r="J295" s="268"/>
      <c r="K295" s="268"/>
      <c r="L295" s="268"/>
      <c r="M295" s="268"/>
      <c r="N295" s="268"/>
      <c r="O295" s="268"/>
      <c r="P295" s="268"/>
      <c r="Q295" s="268"/>
      <c r="R295" s="268"/>
      <c r="S295" s="269"/>
    </row>
    <row r="296" spans="1:19" ht="15.75" customHeight="1">
      <c r="A296" s="268"/>
      <c r="B296" s="268"/>
      <c r="C296" s="268"/>
      <c r="D296" s="268"/>
      <c r="E296" s="268"/>
      <c r="F296" s="268"/>
      <c r="G296" s="268"/>
      <c r="H296" s="268"/>
      <c r="I296" s="268"/>
      <c r="J296" s="268"/>
      <c r="K296" s="268"/>
      <c r="L296" s="268"/>
      <c r="M296" s="268"/>
      <c r="N296" s="268"/>
      <c r="O296" s="268"/>
      <c r="P296" s="268"/>
      <c r="Q296" s="268"/>
      <c r="R296" s="268"/>
      <c r="S296" s="269"/>
    </row>
    <row r="297" spans="1:19" ht="15.75" customHeight="1">
      <c r="A297" s="268"/>
      <c r="B297" s="268"/>
      <c r="C297" s="268"/>
      <c r="D297" s="268"/>
      <c r="E297" s="268"/>
      <c r="F297" s="268"/>
      <c r="G297" s="268"/>
      <c r="H297" s="268"/>
      <c r="I297" s="268"/>
      <c r="J297" s="268"/>
      <c r="K297" s="268"/>
      <c r="L297" s="268"/>
      <c r="M297" s="268"/>
      <c r="N297" s="268"/>
      <c r="O297" s="268"/>
      <c r="P297" s="268"/>
      <c r="Q297" s="268"/>
      <c r="R297" s="268"/>
      <c r="S297" s="269"/>
    </row>
    <row r="298" spans="1:19" ht="15.75" customHeight="1">
      <c r="A298" s="268"/>
      <c r="B298" s="268"/>
      <c r="C298" s="268"/>
      <c r="D298" s="268"/>
      <c r="E298" s="268"/>
      <c r="F298" s="268"/>
      <c r="G298" s="268"/>
      <c r="H298" s="268"/>
      <c r="I298" s="268"/>
      <c r="J298" s="268"/>
      <c r="K298" s="268"/>
      <c r="L298" s="268"/>
      <c r="M298" s="268"/>
      <c r="N298" s="268"/>
      <c r="O298" s="268"/>
      <c r="P298" s="268"/>
      <c r="Q298" s="268"/>
      <c r="R298" s="268"/>
      <c r="S298" s="269"/>
    </row>
    <row r="299" spans="1:19" ht="15.75" customHeight="1">
      <c r="A299" s="268"/>
      <c r="B299" s="268"/>
      <c r="C299" s="268"/>
      <c r="D299" s="268"/>
      <c r="E299" s="268"/>
      <c r="F299" s="268"/>
      <c r="G299" s="268"/>
      <c r="H299" s="268"/>
      <c r="I299" s="268"/>
      <c r="J299" s="268"/>
      <c r="K299" s="268"/>
      <c r="L299" s="268"/>
      <c r="M299" s="268"/>
      <c r="N299" s="268"/>
      <c r="O299" s="268"/>
      <c r="P299" s="268"/>
      <c r="Q299" s="268"/>
      <c r="R299" s="268"/>
      <c r="S299" s="269"/>
    </row>
    <row r="300" spans="1:19" ht="15.75" customHeight="1">
      <c r="A300" s="268"/>
      <c r="B300" s="268"/>
      <c r="C300" s="268"/>
      <c r="D300" s="268"/>
      <c r="E300" s="268"/>
      <c r="F300" s="268"/>
      <c r="G300" s="268"/>
      <c r="H300" s="268"/>
      <c r="I300" s="268"/>
      <c r="J300" s="268"/>
      <c r="K300" s="268"/>
      <c r="L300" s="268"/>
      <c r="M300" s="268"/>
      <c r="N300" s="268"/>
      <c r="O300" s="268"/>
      <c r="P300" s="268"/>
      <c r="Q300" s="268"/>
      <c r="R300" s="268"/>
      <c r="S300" s="269"/>
    </row>
    <row r="301" spans="1:19" ht="15.75" customHeight="1">
      <c r="A301" s="268"/>
      <c r="B301" s="268"/>
      <c r="C301" s="268"/>
      <c r="D301" s="268"/>
      <c r="E301" s="268"/>
      <c r="F301" s="268"/>
      <c r="G301" s="268"/>
      <c r="H301" s="268"/>
      <c r="I301" s="268"/>
      <c r="J301" s="268"/>
      <c r="K301" s="268"/>
      <c r="L301" s="268"/>
      <c r="M301" s="268"/>
      <c r="N301" s="268"/>
      <c r="O301" s="268"/>
      <c r="P301" s="268"/>
      <c r="Q301" s="268"/>
      <c r="R301" s="268"/>
      <c r="S301" s="269"/>
    </row>
    <row r="302" spans="1:19" ht="15.75" customHeight="1">
      <c r="A302" s="268"/>
      <c r="B302" s="268"/>
      <c r="C302" s="268"/>
      <c r="D302" s="268"/>
      <c r="E302" s="268"/>
      <c r="F302" s="268"/>
      <c r="G302" s="268"/>
      <c r="H302" s="268"/>
      <c r="I302" s="268"/>
      <c r="J302" s="268"/>
      <c r="K302" s="268"/>
      <c r="L302" s="268"/>
      <c r="M302" s="268"/>
      <c r="N302" s="268"/>
      <c r="O302" s="268"/>
      <c r="P302" s="268"/>
      <c r="Q302" s="268"/>
      <c r="R302" s="268"/>
      <c r="S302" s="269"/>
    </row>
    <row r="303" spans="1:19" ht="15.75" customHeight="1">
      <c r="A303" s="268"/>
      <c r="B303" s="268"/>
      <c r="C303" s="268"/>
      <c r="D303" s="268"/>
      <c r="E303" s="268"/>
      <c r="F303" s="268"/>
      <c r="G303" s="268"/>
      <c r="H303" s="268"/>
      <c r="I303" s="268"/>
      <c r="J303" s="268"/>
      <c r="K303" s="268"/>
      <c r="L303" s="268"/>
      <c r="M303" s="268"/>
      <c r="N303" s="268"/>
      <c r="O303" s="268"/>
      <c r="P303" s="268"/>
      <c r="Q303" s="268"/>
      <c r="R303" s="268"/>
      <c r="S303" s="269"/>
    </row>
    <row r="304" spans="1:19" ht="15.75" customHeight="1">
      <c r="A304" s="268"/>
      <c r="B304" s="268"/>
      <c r="C304" s="268"/>
      <c r="D304" s="268"/>
      <c r="E304" s="268"/>
      <c r="F304" s="268"/>
      <c r="G304" s="268"/>
      <c r="H304" s="268"/>
      <c r="I304" s="268"/>
      <c r="J304" s="268"/>
      <c r="K304" s="268"/>
      <c r="L304" s="268"/>
      <c r="M304" s="268"/>
      <c r="N304" s="268"/>
      <c r="O304" s="268"/>
      <c r="P304" s="268"/>
      <c r="Q304" s="268"/>
      <c r="R304" s="268"/>
      <c r="S304" s="269"/>
    </row>
    <row r="305" spans="1:19" ht="15.75" customHeight="1">
      <c r="A305" s="268"/>
      <c r="B305" s="268"/>
      <c r="C305" s="268"/>
      <c r="D305" s="268"/>
      <c r="E305" s="268"/>
      <c r="F305" s="268"/>
      <c r="G305" s="268"/>
      <c r="H305" s="268"/>
      <c r="I305" s="268"/>
      <c r="J305" s="268"/>
      <c r="K305" s="268"/>
      <c r="L305" s="268"/>
      <c r="M305" s="268"/>
      <c r="N305" s="268"/>
      <c r="O305" s="268"/>
      <c r="P305" s="268"/>
      <c r="Q305" s="268"/>
      <c r="R305" s="268"/>
      <c r="S305" s="269"/>
    </row>
    <row r="306" spans="1:19" ht="15.75" customHeight="1">
      <c r="A306" s="268"/>
      <c r="B306" s="268"/>
      <c r="C306" s="268"/>
      <c r="D306" s="268"/>
      <c r="E306" s="268"/>
      <c r="F306" s="268"/>
      <c r="G306" s="268"/>
      <c r="H306" s="268"/>
      <c r="I306" s="268"/>
      <c r="J306" s="268"/>
      <c r="K306" s="268"/>
      <c r="L306" s="268"/>
      <c r="M306" s="268"/>
      <c r="N306" s="268"/>
      <c r="O306" s="268"/>
      <c r="P306" s="268"/>
      <c r="Q306" s="268"/>
      <c r="R306" s="268"/>
      <c r="S306" s="269"/>
    </row>
    <row r="307" spans="1:19" ht="15.75" customHeight="1">
      <c r="A307" s="268"/>
      <c r="B307" s="268"/>
      <c r="C307" s="268"/>
      <c r="D307" s="268"/>
      <c r="E307" s="268"/>
      <c r="F307" s="268"/>
      <c r="G307" s="268"/>
      <c r="H307" s="268"/>
      <c r="I307" s="268"/>
      <c r="J307" s="268"/>
      <c r="K307" s="268"/>
      <c r="L307" s="268"/>
      <c r="M307" s="268"/>
      <c r="N307" s="268"/>
      <c r="O307" s="268"/>
      <c r="P307" s="268"/>
      <c r="Q307" s="268"/>
      <c r="R307" s="268"/>
      <c r="S307" s="269"/>
    </row>
    <row r="308" spans="1:19" ht="15.75" customHeight="1">
      <c r="A308" s="268"/>
      <c r="B308" s="268"/>
      <c r="C308" s="268"/>
      <c r="D308" s="268"/>
      <c r="E308" s="268"/>
      <c r="F308" s="268"/>
      <c r="G308" s="268"/>
      <c r="H308" s="268"/>
      <c r="I308" s="268"/>
      <c r="J308" s="268"/>
      <c r="K308" s="268"/>
      <c r="L308" s="268"/>
      <c r="M308" s="268"/>
      <c r="N308" s="268"/>
      <c r="O308" s="268"/>
      <c r="P308" s="268"/>
      <c r="Q308" s="268"/>
      <c r="R308" s="268"/>
      <c r="S308" s="269"/>
    </row>
    <row r="309" spans="1:19" ht="15.75" customHeight="1">
      <c r="A309" s="268"/>
      <c r="B309" s="268"/>
      <c r="C309" s="268"/>
      <c r="D309" s="268"/>
      <c r="E309" s="268"/>
      <c r="F309" s="268"/>
      <c r="G309" s="268"/>
      <c r="H309" s="268"/>
      <c r="I309" s="268"/>
      <c r="J309" s="268"/>
      <c r="K309" s="268"/>
      <c r="L309" s="268"/>
      <c r="M309" s="268"/>
      <c r="N309" s="268"/>
      <c r="O309" s="268"/>
      <c r="P309" s="268"/>
      <c r="Q309" s="268"/>
      <c r="R309" s="268"/>
      <c r="S309" s="269"/>
    </row>
    <row r="310" spans="1:19" ht="15.75" customHeight="1">
      <c r="A310" s="268"/>
      <c r="B310" s="268"/>
      <c r="C310" s="268"/>
      <c r="D310" s="268"/>
      <c r="E310" s="268"/>
      <c r="F310" s="268"/>
      <c r="G310" s="268"/>
      <c r="H310" s="268"/>
      <c r="I310" s="268"/>
      <c r="J310" s="268"/>
      <c r="K310" s="268"/>
      <c r="L310" s="268"/>
      <c r="M310" s="268"/>
      <c r="N310" s="268"/>
      <c r="O310" s="268"/>
      <c r="P310" s="268"/>
      <c r="Q310" s="268"/>
      <c r="R310" s="268"/>
      <c r="S310" s="269"/>
    </row>
    <row r="311" spans="1:19" ht="15.75" customHeight="1">
      <c r="A311" s="268"/>
      <c r="B311" s="268"/>
      <c r="C311" s="268"/>
      <c r="D311" s="268"/>
      <c r="E311" s="268"/>
      <c r="F311" s="268"/>
      <c r="G311" s="268"/>
      <c r="H311" s="268"/>
      <c r="I311" s="268"/>
      <c r="J311" s="268"/>
      <c r="K311" s="268"/>
      <c r="L311" s="268"/>
      <c r="M311" s="268"/>
      <c r="N311" s="268"/>
      <c r="O311" s="268"/>
      <c r="P311" s="268"/>
      <c r="Q311" s="268"/>
      <c r="R311" s="268"/>
      <c r="S311" s="269"/>
    </row>
    <row r="312" spans="1:19" ht="15.75" customHeight="1">
      <c r="A312" s="268"/>
      <c r="B312" s="268"/>
      <c r="C312" s="268"/>
      <c r="D312" s="268"/>
      <c r="E312" s="268"/>
      <c r="F312" s="268"/>
      <c r="G312" s="268"/>
      <c r="H312" s="268"/>
      <c r="I312" s="268"/>
      <c r="J312" s="268"/>
      <c r="K312" s="268"/>
      <c r="L312" s="268"/>
      <c r="M312" s="268"/>
      <c r="N312" s="268"/>
      <c r="O312" s="268"/>
      <c r="P312" s="268"/>
      <c r="Q312" s="268"/>
      <c r="R312" s="268"/>
      <c r="S312" s="269"/>
    </row>
    <row r="313" spans="1:19" ht="15.75" customHeight="1">
      <c r="A313" s="268"/>
      <c r="B313" s="268"/>
      <c r="C313" s="268"/>
      <c r="D313" s="268"/>
      <c r="E313" s="268"/>
      <c r="F313" s="268"/>
      <c r="G313" s="268"/>
      <c r="H313" s="268"/>
      <c r="I313" s="268"/>
      <c r="J313" s="268"/>
      <c r="K313" s="268"/>
      <c r="L313" s="268"/>
      <c r="M313" s="268"/>
      <c r="N313" s="268"/>
      <c r="O313" s="268"/>
      <c r="P313" s="268"/>
      <c r="Q313" s="268"/>
      <c r="R313" s="268"/>
      <c r="S313" s="269"/>
    </row>
    <row r="314" spans="1:19" ht="15.75" customHeight="1">
      <c r="A314" s="268"/>
      <c r="B314" s="268"/>
      <c r="C314" s="268"/>
      <c r="D314" s="268"/>
      <c r="E314" s="268"/>
      <c r="F314" s="268"/>
      <c r="G314" s="268"/>
      <c r="H314" s="268"/>
      <c r="I314" s="268"/>
      <c r="J314" s="268"/>
      <c r="K314" s="268"/>
      <c r="L314" s="268"/>
      <c r="M314" s="268"/>
      <c r="N314" s="268"/>
      <c r="O314" s="268"/>
      <c r="P314" s="268"/>
      <c r="Q314" s="268"/>
      <c r="R314" s="268"/>
      <c r="S314" s="269"/>
    </row>
    <row r="315" spans="1:19" ht="15.75" customHeight="1">
      <c r="A315" s="268"/>
      <c r="B315" s="268"/>
      <c r="C315" s="268"/>
      <c r="D315" s="268"/>
      <c r="E315" s="268"/>
      <c r="F315" s="268"/>
      <c r="G315" s="268"/>
      <c r="H315" s="268"/>
      <c r="I315" s="268"/>
      <c r="J315" s="268"/>
      <c r="K315" s="268"/>
      <c r="L315" s="268"/>
      <c r="M315" s="268"/>
      <c r="N315" s="268"/>
      <c r="O315" s="268"/>
      <c r="P315" s="268"/>
      <c r="Q315" s="268"/>
      <c r="R315" s="268"/>
      <c r="S315" s="269"/>
    </row>
    <row r="316" spans="1:19" ht="15.75" customHeight="1">
      <c r="A316" s="268"/>
      <c r="B316" s="268"/>
      <c r="C316" s="268"/>
      <c r="D316" s="268"/>
      <c r="E316" s="268"/>
      <c r="F316" s="268"/>
      <c r="G316" s="268"/>
      <c r="H316" s="268"/>
      <c r="I316" s="268"/>
      <c r="J316" s="268"/>
      <c r="K316" s="268"/>
      <c r="L316" s="268"/>
      <c r="M316" s="268"/>
      <c r="N316" s="268"/>
      <c r="O316" s="268"/>
      <c r="P316" s="268"/>
      <c r="Q316" s="268"/>
      <c r="R316" s="268"/>
      <c r="S316" s="269"/>
    </row>
    <row r="317" spans="1:19" ht="15.75" customHeight="1">
      <c r="A317" s="268"/>
      <c r="B317" s="268"/>
      <c r="C317" s="268"/>
      <c r="D317" s="268"/>
      <c r="E317" s="268"/>
      <c r="F317" s="268"/>
      <c r="G317" s="268"/>
      <c r="H317" s="268"/>
      <c r="I317" s="268"/>
      <c r="J317" s="268"/>
      <c r="K317" s="268"/>
      <c r="L317" s="268"/>
      <c r="M317" s="268"/>
      <c r="N317" s="268"/>
      <c r="O317" s="268"/>
      <c r="P317" s="268"/>
      <c r="Q317" s="268"/>
      <c r="R317" s="268"/>
      <c r="S317" s="269"/>
    </row>
    <row r="318" spans="1:19" ht="15.75" customHeight="1">
      <c r="A318" s="268"/>
      <c r="B318" s="268"/>
      <c r="C318" s="268"/>
      <c r="D318" s="268"/>
      <c r="E318" s="268"/>
      <c r="F318" s="268"/>
      <c r="G318" s="268"/>
      <c r="H318" s="268"/>
      <c r="I318" s="268"/>
      <c r="J318" s="268"/>
      <c r="K318" s="268"/>
      <c r="L318" s="268"/>
      <c r="M318" s="268"/>
      <c r="N318" s="268"/>
      <c r="O318" s="268"/>
      <c r="P318" s="268"/>
      <c r="Q318" s="268"/>
      <c r="R318" s="268"/>
      <c r="S318" s="269"/>
    </row>
    <row r="319" spans="1:19" ht="15.75" customHeight="1">
      <c r="A319" s="268"/>
      <c r="B319" s="268"/>
      <c r="C319" s="268"/>
      <c r="D319" s="268"/>
      <c r="E319" s="268"/>
      <c r="F319" s="268"/>
      <c r="G319" s="268"/>
      <c r="H319" s="268"/>
      <c r="I319" s="268"/>
      <c r="J319" s="268"/>
      <c r="K319" s="268"/>
      <c r="L319" s="268"/>
      <c r="M319" s="268"/>
      <c r="N319" s="268"/>
      <c r="O319" s="268"/>
      <c r="P319" s="268"/>
      <c r="Q319" s="268"/>
      <c r="R319" s="268"/>
      <c r="S319" s="269"/>
    </row>
    <row r="320" spans="1:19" ht="15.75" customHeight="1">
      <c r="A320" s="268"/>
      <c r="B320" s="268"/>
      <c r="C320" s="268"/>
      <c r="D320" s="268"/>
      <c r="E320" s="268"/>
      <c r="F320" s="268"/>
      <c r="G320" s="268"/>
      <c r="H320" s="268"/>
      <c r="I320" s="268"/>
      <c r="J320" s="268"/>
      <c r="K320" s="268"/>
      <c r="L320" s="268"/>
      <c r="M320" s="268"/>
      <c r="N320" s="268"/>
      <c r="O320" s="268"/>
      <c r="P320" s="268"/>
      <c r="Q320" s="268"/>
      <c r="R320" s="268"/>
      <c r="S320" s="269"/>
    </row>
    <row r="321" spans="1:19" ht="15.75" customHeight="1">
      <c r="A321" s="268"/>
      <c r="B321" s="268"/>
      <c r="C321" s="268"/>
      <c r="D321" s="268"/>
      <c r="E321" s="268"/>
      <c r="F321" s="268"/>
      <c r="G321" s="268"/>
      <c r="H321" s="268"/>
      <c r="I321" s="268"/>
      <c r="J321" s="268"/>
      <c r="K321" s="268"/>
      <c r="L321" s="268"/>
      <c r="M321" s="268"/>
      <c r="N321" s="268"/>
      <c r="O321" s="268"/>
      <c r="P321" s="268"/>
      <c r="Q321" s="268"/>
      <c r="R321" s="268"/>
      <c r="S321" s="269"/>
    </row>
    <row r="322" spans="1:19" ht="15.75" customHeight="1">
      <c r="A322" s="268"/>
      <c r="B322" s="268"/>
      <c r="C322" s="268"/>
      <c r="D322" s="268"/>
      <c r="E322" s="268"/>
      <c r="F322" s="268"/>
      <c r="G322" s="268"/>
      <c r="H322" s="268"/>
      <c r="I322" s="268"/>
      <c r="J322" s="268"/>
      <c r="K322" s="268"/>
      <c r="L322" s="268"/>
      <c r="M322" s="268"/>
      <c r="N322" s="268"/>
      <c r="O322" s="268"/>
      <c r="P322" s="268"/>
      <c r="Q322" s="268"/>
      <c r="R322" s="268"/>
      <c r="S322" s="269"/>
    </row>
    <row r="323" spans="1:19" ht="15.75" customHeight="1">
      <c r="A323" s="268"/>
      <c r="B323" s="268"/>
      <c r="C323" s="268"/>
      <c r="D323" s="268"/>
      <c r="E323" s="268"/>
      <c r="F323" s="268"/>
      <c r="G323" s="268"/>
      <c r="H323" s="268"/>
      <c r="I323" s="268"/>
      <c r="J323" s="268"/>
      <c r="K323" s="268"/>
      <c r="L323" s="268"/>
      <c r="M323" s="268"/>
      <c r="N323" s="268"/>
      <c r="O323" s="268"/>
      <c r="P323" s="268"/>
      <c r="Q323" s="268"/>
      <c r="R323" s="268"/>
      <c r="S323" s="269"/>
    </row>
    <row r="324" spans="1:19" ht="15.75" customHeight="1">
      <c r="A324" s="268"/>
      <c r="B324" s="268"/>
      <c r="C324" s="268"/>
      <c r="D324" s="268"/>
      <c r="E324" s="268"/>
      <c r="F324" s="268"/>
      <c r="G324" s="268"/>
      <c r="H324" s="268"/>
      <c r="I324" s="268"/>
      <c r="J324" s="268"/>
      <c r="K324" s="268"/>
      <c r="L324" s="268"/>
      <c r="M324" s="268"/>
      <c r="N324" s="268"/>
      <c r="O324" s="268"/>
      <c r="P324" s="268"/>
      <c r="Q324" s="268"/>
      <c r="R324" s="268"/>
      <c r="S324" s="269"/>
    </row>
    <row r="325" spans="1:19" ht="15.75" customHeight="1">
      <c r="A325" s="268"/>
      <c r="B325" s="268"/>
      <c r="C325" s="268"/>
      <c r="D325" s="268"/>
      <c r="E325" s="268"/>
      <c r="F325" s="268"/>
      <c r="G325" s="268"/>
      <c r="H325" s="268"/>
      <c r="I325" s="268"/>
      <c r="J325" s="268"/>
      <c r="K325" s="268"/>
      <c r="L325" s="268"/>
      <c r="M325" s="268"/>
      <c r="N325" s="268"/>
      <c r="O325" s="268"/>
      <c r="P325" s="268"/>
      <c r="Q325" s="268"/>
      <c r="R325" s="268"/>
      <c r="S325" s="269"/>
    </row>
    <row r="326" spans="1:19" ht="15.75" customHeight="1">
      <c r="A326" s="268"/>
      <c r="B326" s="268"/>
      <c r="C326" s="268"/>
      <c r="D326" s="268"/>
      <c r="E326" s="268"/>
      <c r="F326" s="268"/>
      <c r="G326" s="268"/>
      <c r="H326" s="268"/>
      <c r="I326" s="268"/>
      <c r="J326" s="268"/>
      <c r="K326" s="268"/>
      <c r="L326" s="268"/>
      <c r="M326" s="268"/>
      <c r="N326" s="268"/>
      <c r="O326" s="268"/>
      <c r="P326" s="268"/>
      <c r="Q326" s="268"/>
      <c r="R326" s="268"/>
      <c r="S326" s="269"/>
    </row>
    <row r="327" spans="1:19" ht="15.75" customHeight="1">
      <c r="A327" s="268"/>
      <c r="B327" s="268"/>
      <c r="C327" s="268"/>
      <c r="D327" s="268"/>
      <c r="E327" s="268"/>
      <c r="F327" s="268"/>
      <c r="G327" s="268"/>
      <c r="H327" s="268"/>
      <c r="I327" s="268"/>
      <c r="J327" s="268"/>
      <c r="K327" s="268"/>
      <c r="L327" s="268"/>
      <c r="M327" s="268"/>
      <c r="N327" s="268"/>
      <c r="O327" s="268"/>
      <c r="P327" s="268"/>
      <c r="Q327" s="268"/>
      <c r="R327" s="268"/>
      <c r="S327" s="269"/>
    </row>
    <row r="328" spans="1:19" ht="15.75" customHeight="1">
      <c r="A328" s="268"/>
      <c r="B328" s="268"/>
      <c r="C328" s="268"/>
      <c r="D328" s="268"/>
      <c r="E328" s="268"/>
      <c r="F328" s="268"/>
      <c r="G328" s="268"/>
      <c r="H328" s="268"/>
      <c r="I328" s="268"/>
      <c r="J328" s="268"/>
      <c r="K328" s="268"/>
      <c r="L328" s="268"/>
      <c r="M328" s="268"/>
      <c r="N328" s="268"/>
      <c r="O328" s="268"/>
      <c r="P328" s="268"/>
      <c r="Q328" s="268"/>
      <c r="R328" s="268"/>
      <c r="S328" s="269"/>
    </row>
    <row r="329" spans="1:19" ht="15.75" customHeight="1">
      <c r="A329" s="268"/>
      <c r="B329" s="268"/>
      <c r="C329" s="268"/>
      <c r="D329" s="268"/>
      <c r="E329" s="268"/>
      <c r="F329" s="268"/>
      <c r="G329" s="268"/>
      <c r="H329" s="268"/>
      <c r="I329" s="268"/>
      <c r="J329" s="268"/>
      <c r="K329" s="268"/>
      <c r="L329" s="268"/>
      <c r="M329" s="268"/>
      <c r="N329" s="268"/>
      <c r="O329" s="268"/>
      <c r="P329" s="268"/>
      <c r="Q329" s="268"/>
      <c r="R329" s="268"/>
      <c r="S329" s="269"/>
    </row>
    <row r="330" spans="1:19" ht="15.75" customHeight="1">
      <c r="A330" s="268"/>
      <c r="B330" s="268"/>
      <c r="C330" s="268"/>
      <c r="D330" s="268"/>
      <c r="E330" s="268"/>
      <c r="F330" s="268"/>
      <c r="G330" s="268"/>
      <c r="H330" s="268"/>
      <c r="I330" s="268"/>
      <c r="J330" s="268"/>
      <c r="K330" s="268"/>
      <c r="L330" s="268"/>
      <c r="M330" s="268"/>
      <c r="N330" s="268"/>
      <c r="O330" s="268"/>
      <c r="P330" s="268"/>
      <c r="Q330" s="268"/>
      <c r="R330" s="268"/>
      <c r="S330" s="269"/>
    </row>
    <row r="331" spans="1:19" ht="15.75" customHeight="1">
      <c r="A331" s="268"/>
      <c r="B331" s="268"/>
      <c r="C331" s="268"/>
      <c r="D331" s="268"/>
      <c r="E331" s="268"/>
      <c r="F331" s="268"/>
      <c r="G331" s="268"/>
      <c r="H331" s="268"/>
      <c r="I331" s="268"/>
      <c r="J331" s="268"/>
      <c r="K331" s="268"/>
      <c r="L331" s="268"/>
      <c r="M331" s="268"/>
      <c r="N331" s="268"/>
      <c r="O331" s="268"/>
      <c r="P331" s="268"/>
      <c r="Q331" s="268"/>
      <c r="R331" s="268"/>
      <c r="S331" s="269"/>
    </row>
    <row r="332" spans="1:19" ht="15.75" customHeight="1">
      <c r="A332" s="268"/>
      <c r="B332" s="268"/>
      <c r="C332" s="268"/>
      <c r="D332" s="268"/>
      <c r="E332" s="268"/>
      <c r="F332" s="268"/>
      <c r="G332" s="268"/>
      <c r="H332" s="268"/>
      <c r="I332" s="268"/>
      <c r="J332" s="268"/>
      <c r="K332" s="268"/>
      <c r="L332" s="268"/>
      <c r="M332" s="268"/>
      <c r="N332" s="268"/>
      <c r="O332" s="268"/>
      <c r="P332" s="268"/>
      <c r="Q332" s="268"/>
      <c r="R332" s="268"/>
      <c r="S332" s="269"/>
    </row>
    <row r="333" spans="1:19" ht="15.75" customHeight="1">
      <c r="A333" s="268"/>
      <c r="B333" s="268"/>
      <c r="C333" s="268"/>
      <c r="D333" s="268"/>
      <c r="E333" s="268"/>
      <c r="F333" s="268"/>
      <c r="G333" s="268"/>
      <c r="H333" s="268"/>
      <c r="I333" s="268"/>
      <c r="J333" s="268"/>
      <c r="K333" s="268"/>
      <c r="L333" s="268"/>
      <c r="M333" s="268"/>
      <c r="N333" s="268"/>
      <c r="O333" s="268"/>
      <c r="P333" s="268"/>
      <c r="Q333" s="268"/>
      <c r="R333" s="268"/>
      <c r="S333" s="269"/>
    </row>
    <row r="334" spans="1:19" ht="15.75" customHeight="1">
      <c r="A334" s="268"/>
      <c r="B334" s="268"/>
      <c r="C334" s="268"/>
      <c r="D334" s="268"/>
      <c r="E334" s="268"/>
      <c r="F334" s="268"/>
      <c r="G334" s="268"/>
      <c r="H334" s="268"/>
      <c r="I334" s="268"/>
      <c r="J334" s="268"/>
      <c r="K334" s="268"/>
      <c r="L334" s="268"/>
      <c r="M334" s="268"/>
      <c r="N334" s="268"/>
      <c r="O334" s="268"/>
      <c r="P334" s="268"/>
      <c r="Q334" s="268"/>
      <c r="R334" s="268"/>
      <c r="S334" s="269"/>
    </row>
    <row r="335" spans="1:19" ht="15.75" customHeight="1">
      <c r="A335" s="268"/>
      <c r="B335" s="268"/>
      <c r="C335" s="268"/>
      <c r="D335" s="268"/>
      <c r="E335" s="268"/>
      <c r="F335" s="268"/>
      <c r="G335" s="268"/>
      <c r="H335" s="268"/>
      <c r="I335" s="268"/>
      <c r="J335" s="268"/>
      <c r="K335" s="268"/>
      <c r="L335" s="268"/>
      <c r="M335" s="268"/>
      <c r="N335" s="268"/>
      <c r="O335" s="268"/>
      <c r="P335" s="268"/>
      <c r="Q335" s="268"/>
      <c r="R335" s="268"/>
      <c r="S335" s="269"/>
    </row>
    <row r="336" spans="1:19" ht="15.75" customHeight="1">
      <c r="A336" s="268"/>
      <c r="B336" s="268"/>
      <c r="C336" s="268"/>
      <c r="D336" s="268"/>
      <c r="E336" s="268"/>
      <c r="F336" s="268"/>
      <c r="G336" s="268"/>
      <c r="H336" s="268"/>
      <c r="I336" s="268"/>
      <c r="J336" s="268"/>
      <c r="K336" s="268"/>
      <c r="L336" s="268"/>
      <c r="M336" s="268"/>
      <c r="N336" s="268"/>
      <c r="O336" s="268"/>
      <c r="P336" s="268"/>
      <c r="Q336" s="268"/>
      <c r="R336" s="268"/>
      <c r="S336" s="269"/>
    </row>
    <row r="337" spans="1:19" ht="15.75" customHeight="1">
      <c r="A337" s="268"/>
      <c r="B337" s="268"/>
      <c r="C337" s="268"/>
      <c r="D337" s="268"/>
      <c r="E337" s="268"/>
      <c r="F337" s="268"/>
      <c r="G337" s="268"/>
      <c r="H337" s="268"/>
      <c r="I337" s="268"/>
      <c r="J337" s="268"/>
      <c r="K337" s="268"/>
      <c r="L337" s="268"/>
      <c r="M337" s="268"/>
      <c r="N337" s="268"/>
      <c r="O337" s="268"/>
      <c r="P337" s="268"/>
      <c r="Q337" s="268"/>
      <c r="R337" s="268"/>
      <c r="S337" s="269"/>
    </row>
    <row r="338" spans="1:19" ht="15.75" customHeight="1">
      <c r="A338" s="268"/>
      <c r="B338" s="268"/>
      <c r="C338" s="268"/>
      <c r="D338" s="268"/>
      <c r="E338" s="268"/>
      <c r="F338" s="268"/>
      <c r="G338" s="268"/>
      <c r="H338" s="268"/>
      <c r="I338" s="268"/>
      <c r="J338" s="268"/>
      <c r="K338" s="268"/>
      <c r="L338" s="268"/>
      <c r="M338" s="268"/>
      <c r="N338" s="268"/>
      <c r="O338" s="268"/>
      <c r="P338" s="268"/>
      <c r="Q338" s="268"/>
      <c r="R338" s="268"/>
      <c r="S338" s="269"/>
    </row>
    <row r="339" spans="1:19" ht="15.75" customHeight="1">
      <c r="A339" s="268"/>
      <c r="B339" s="268"/>
      <c r="C339" s="268"/>
      <c r="D339" s="268"/>
      <c r="E339" s="268"/>
      <c r="F339" s="268"/>
      <c r="G339" s="268"/>
      <c r="H339" s="268"/>
      <c r="I339" s="268"/>
      <c r="J339" s="268"/>
      <c r="K339" s="268"/>
      <c r="L339" s="268"/>
      <c r="M339" s="268"/>
      <c r="N339" s="268"/>
      <c r="O339" s="268"/>
      <c r="P339" s="268"/>
      <c r="Q339" s="268"/>
      <c r="R339" s="268"/>
      <c r="S339" s="269"/>
    </row>
    <row r="340" spans="1:19" ht="15.75" customHeight="1">
      <c r="A340" s="268"/>
      <c r="B340" s="268"/>
      <c r="C340" s="268"/>
      <c r="D340" s="268"/>
      <c r="E340" s="268"/>
      <c r="F340" s="268"/>
      <c r="G340" s="268"/>
      <c r="H340" s="268"/>
      <c r="I340" s="268"/>
      <c r="J340" s="268"/>
      <c r="K340" s="268"/>
      <c r="L340" s="268"/>
      <c r="M340" s="268"/>
      <c r="N340" s="268"/>
      <c r="O340" s="268"/>
      <c r="P340" s="268"/>
      <c r="Q340" s="268"/>
      <c r="R340" s="268"/>
      <c r="S340" s="269"/>
    </row>
    <row r="341" spans="1:19" ht="15.75" customHeight="1">
      <c r="A341" s="268"/>
      <c r="B341" s="268"/>
      <c r="C341" s="268"/>
      <c r="D341" s="268"/>
      <c r="E341" s="268"/>
      <c r="F341" s="268"/>
      <c r="G341" s="268"/>
      <c r="H341" s="268"/>
      <c r="I341" s="268"/>
      <c r="J341" s="268"/>
      <c r="K341" s="268"/>
      <c r="L341" s="268"/>
      <c r="M341" s="268"/>
      <c r="N341" s="268"/>
      <c r="O341" s="268"/>
      <c r="P341" s="268"/>
      <c r="Q341" s="268"/>
      <c r="R341" s="268"/>
      <c r="S341" s="269"/>
    </row>
    <row r="342" spans="1:19" ht="15.75" customHeight="1">
      <c r="A342" s="268"/>
      <c r="B342" s="268"/>
      <c r="C342" s="268"/>
      <c r="D342" s="268"/>
      <c r="E342" s="268"/>
      <c r="F342" s="268"/>
      <c r="G342" s="268"/>
      <c r="H342" s="268"/>
      <c r="I342" s="268"/>
      <c r="J342" s="268"/>
      <c r="K342" s="268"/>
      <c r="L342" s="268"/>
      <c r="M342" s="268"/>
      <c r="N342" s="268"/>
      <c r="O342" s="268"/>
      <c r="P342" s="268"/>
      <c r="Q342" s="268"/>
      <c r="R342" s="268"/>
      <c r="S342" s="269"/>
    </row>
    <row r="343" spans="1:19" ht="15.75" customHeight="1">
      <c r="A343" s="268"/>
      <c r="B343" s="268"/>
      <c r="C343" s="268"/>
      <c r="D343" s="268"/>
      <c r="E343" s="268"/>
      <c r="F343" s="268"/>
      <c r="G343" s="268"/>
      <c r="H343" s="268"/>
      <c r="I343" s="268"/>
      <c r="J343" s="268"/>
      <c r="K343" s="268"/>
      <c r="L343" s="268"/>
      <c r="M343" s="268"/>
      <c r="N343" s="268"/>
      <c r="O343" s="268"/>
      <c r="P343" s="268"/>
      <c r="Q343" s="268"/>
      <c r="R343" s="268"/>
      <c r="S343" s="269"/>
    </row>
    <row r="344" spans="1:19" ht="15.75" customHeight="1"/>
    <row r="345" spans="1:19" ht="15.75" customHeight="1"/>
    <row r="346" spans="1:19" ht="15.75" customHeight="1"/>
    <row r="347" spans="1:19" ht="15.75" customHeight="1"/>
    <row r="348" spans="1:19" ht="15.75" customHeight="1"/>
    <row r="349" spans="1:19" ht="15.75" customHeight="1"/>
    <row r="350" spans="1:19" ht="15.75" customHeight="1"/>
    <row r="351" spans="1:19" ht="15.75" customHeight="1"/>
    <row r="352" spans="1:19"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S140:S143"/>
    <mergeCell ref="S14:S15"/>
    <mergeCell ref="S17:S20"/>
    <mergeCell ref="S21:S23"/>
    <mergeCell ref="K24:K33"/>
    <mergeCell ref="S25:S26"/>
    <mergeCell ref="K40:K49"/>
    <mergeCell ref="S51:S81"/>
    <mergeCell ref="S8:S13"/>
    <mergeCell ref="S83:S121"/>
    <mergeCell ref="S123:S127"/>
    <mergeCell ref="S129:S133"/>
    <mergeCell ref="A135:A138"/>
    <mergeCell ref="S135:S138"/>
    <mergeCell ref="A1:A2"/>
    <mergeCell ref="B2:K2"/>
    <mergeCell ref="L4:P4"/>
    <mergeCell ref="Q4:R4"/>
    <mergeCell ref="L5:P5"/>
    <mergeCell ref="Q5:R5"/>
  </mergeCells>
  <hyperlinks>
    <hyperlink ref="B2" location="'Average head of livestock'!A1" display="There is a help sheet to help you calculate Average head of livestock and customise average animal liveweights which includes descriptions of livestock categories." xr:uid="{00000000-0004-0000-0200-000000000000}"/>
    <hyperlink ref="S17" location="'Average head of livestock'!A1" display="There is a help sheet to help you calculate Average head of livestock which includes descriptions of livestock categories. You are encouraged to customise average liveweight of animals across the year as well (dependent on breed, age at finishing etc.)" xr:uid="{00000000-0004-0000-0200-000001000000}"/>
    <hyperlink ref="S51" location="null!A1" display="Check invoices from suppliers._x000a__x000a_Don't include feed grown on-farm (emissions will be captured under Crops)."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3CA00"/>
  </sheetPr>
  <dimension ref="A1:F955"/>
  <sheetViews>
    <sheetView workbookViewId="0"/>
  </sheetViews>
  <sheetFormatPr defaultColWidth="14.42578125" defaultRowHeight="15" customHeight="1"/>
  <cols>
    <col min="1" max="1" width="35.42578125" customWidth="1"/>
    <col min="2" max="2" width="37.85546875" customWidth="1"/>
    <col min="3" max="3" width="15.85546875" customWidth="1"/>
    <col min="4" max="4" width="16.7109375" customWidth="1"/>
    <col min="5" max="5" width="21.5703125" customWidth="1"/>
    <col min="6" max="6" width="112.42578125" customWidth="1"/>
  </cols>
  <sheetData>
    <row r="1" spans="1:6" ht="18.75" customHeight="1">
      <c r="A1" s="1158" t="s">
        <v>279</v>
      </c>
      <c r="B1" s="74" t="s">
        <v>280</v>
      </c>
      <c r="C1" s="75"/>
      <c r="D1" s="270"/>
      <c r="E1" s="271"/>
      <c r="F1" s="272"/>
    </row>
    <row r="2" spans="1:6" ht="18.75" customHeight="1">
      <c r="A2" s="1159"/>
      <c r="B2" s="273" t="s">
        <v>281</v>
      </c>
      <c r="C2" s="274"/>
      <c r="D2" s="275"/>
      <c r="E2" s="276"/>
      <c r="F2" s="277"/>
    </row>
    <row r="3" spans="1:6" ht="68.25" customHeight="1">
      <c r="A3" s="278" t="s">
        <v>113</v>
      </c>
      <c r="B3" s="279"/>
      <c r="C3" s="279"/>
      <c r="D3" s="280"/>
      <c r="E3" s="281"/>
      <c r="F3" s="282"/>
    </row>
    <row r="4" spans="1:6" ht="33" customHeight="1">
      <c r="A4" s="283" t="s">
        <v>84</v>
      </c>
      <c r="B4" s="283" t="s">
        <v>282</v>
      </c>
      <c r="C4" s="283" t="s">
        <v>283</v>
      </c>
      <c r="D4" s="284"/>
      <c r="E4" s="285" t="s">
        <v>284</v>
      </c>
      <c r="F4" s="286" t="s">
        <v>87</v>
      </c>
    </row>
    <row r="5" spans="1:6" ht="14.25" customHeight="1">
      <c r="A5" s="287" t="s">
        <v>285</v>
      </c>
      <c r="B5" s="288" t="s">
        <v>286</v>
      </c>
      <c r="C5" s="289"/>
      <c r="D5" s="290"/>
      <c r="E5" s="291"/>
      <c r="F5" s="292"/>
    </row>
    <row r="6" spans="1:6" ht="14.25" customHeight="1">
      <c r="A6" s="1193" t="s">
        <v>287</v>
      </c>
      <c r="B6" s="294" t="s">
        <v>288</v>
      </c>
      <c r="C6" s="294" t="s">
        <v>289</v>
      </c>
      <c r="D6" s="295"/>
      <c r="E6" s="296"/>
      <c r="F6" s="1195" t="s">
        <v>217</v>
      </c>
    </row>
    <row r="7" spans="1:6" ht="14.25" customHeight="1">
      <c r="A7" s="1151"/>
      <c r="B7" s="294" t="s">
        <v>290</v>
      </c>
      <c r="C7" s="294" t="s">
        <v>289</v>
      </c>
      <c r="D7" s="295"/>
      <c r="E7" s="296"/>
      <c r="F7" s="1151"/>
    </row>
    <row r="8" spans="1:6" ht="14.25" customHeight="1">
      <c r="A8" s="1151"/>
      <c r="B8" s="52" t="s">
        <v>291</v>
      </c>
      <c r="C8" s="294" t="s">
        <v>289</v>
      </c>
      <c r="D8" s="295"/>
      <c r="E8" s="296"/>
      <c r="F8" s="1151"/>
    </row>
    <row r="9" spans="1:6" ht="14.25" customHeight="1">
      <c r="A9" s="1194"/>
      <c r="B9" s="298" t="s">
        <v>292</v>
      </c>
      <c r="C9" s="299" t="s">
        <v>289</v>
      </c>
      <c r="D9" s="300"/>
      <c r="E9" s="301"/>
      <c r="F9" s="1151"/>
    </row>
    <row r="10" spans="1:6" ht="14.25" customHeight="1">
      <c r="A10" s="302" t="s">
        <v>293</v>
      </c>
      <c r="B10" s="302"/>
      <c r="C10" s="302" t="s">
        <v>289</v>
      </c>
      <c r="D10" s="303"/>
      <c r="E10" s="296"/>
      <c r="F10" s="1151"/>
    </row>
    <row r="11" spans="1:6" ht="14.25" customHeight="1">
      <c r="A11" s="304" t="s">
        <v>294</v>
      </c>
      <c r="B11" s="304"/>
      <c r="C11" s="304" t="s">
        <v>289</v>
      </c>
      <c r="D11" s="305"/>
      <c r="E11" s="296"/>
      <c r="F11" s="1151"/>
    </row>
    <row r="12" spans="1:6" ht="14.25" customHeight="1">
      <c r="A12" s="304" t="s">
        <v>295</v>
      </c>
      <c r="B12" s="304"/>
      <c r="C12" s="304" t="s">
        <v>289</v>
      </c>
      <c r="D12" s="305"/>
      <c r="E12" s="296"/>
      <c r="F12" s="1151"/>
    </row>
    <row r="13" spans="1:6" ht="14.25" customHeight="1">
      <c r="A13" s="306" t="s">
        <v>296</v>
      </c>
      <c r="B13" s="306"/>
      <c r="C13" s="306" t="s">
        <v>297</v>
      </c>
      <c r="D13" s="307"/>
      <c r="E13" s="308"/>
      <c r="F13" s="1152"/>
    </row>
    <row r="14" spans="1:6" ht="14.25" customHeight="1">
      <c r="A14" s="203" t="s">
        <v>298</v>
      </c>
      <c r="B14" s="309" t="s">
        <v>299</v>
      </c>
      <c r="C14" s="310"/>
      <c r="D14" s="102"/>
      <c r="E14" s="311"/>
      <c r="F14" s="312"/>
    </row>
    <row r="15" spans="1:6" ht="14.25" customHeight="1">
      <c r="A15" s="1196" t="s">
        <v>300</v>
      </c>
      <c r="B15" s="313" t="s">
        <v>301</v>
      </c>
      <c r="C15" s="313" t="s">
        <v>52</v>
      </c>
      <c r="D15" s="314"/>
      <c r="E15" s="315"/>
      <c r="F15" s="316" t="s">
        <v>302</v>
      </c>
    </row>
    <row r="16" spans="1:6" ht="14.25" customHeight="1">
      <c r="A16" s="1151"/>
      <c r="B16" s="294"/>
      <c r="C16" s="294"/>
      <c r="D16" s="317" t="s">
        <v>303</v>
      </c>
      <c r="E16" s="60" t="s">
        <v>52</v>
      </c>
      <c r="F16" s="318"/>
    </row>
    <row r="17" spans="1:6" ht="14.25" customHeight="1">
      <c r="A17" s="1194"/>
      <c r="B17" s="319" t="s">
        <v>304</v>
      </c>
      <c r="C17" s="319"/>
      <c r="D17" s="320"/>
      <c r="E17" s="321"/>
      <c r="F17" s="322" t="s">
        <v>305</v>
      </c>
    </row>
    <row r="18" spans="1:6" ht="14.25" customHeight="1">
      <c r="A18" s="302"/>
      <c r="B18" s="302" t="s">
        <v>306</v>
      </c>
      <c r="C18" s="302" t="s">
        <v>52</v>
      </c>
      <c r="D18" s="303"/>
      <c r="E18" s="296"/>
      <c r="F18" s="322" t="s">
        <v>307</v>
      </c>
    </row>
    <row r="19" spans="1:6" ht="39">
      <c r="A19" s="306" t="s">
        <v>308</v>
      </c>
      <c r="B19" s="306" t="s">
        <v>309</v>
      </c>
      <c r="C19" s="306" t="s">
        <v>52</v>
      </c>
      <c r="D19" s="307"/>
      <c r="E19" s="308"/>
      <c r="F19" s="323" t="s">
        <v>310</v>
      </c>
    </row>
    <row r="20" spans="1:6" ht="14.25" customHeight="1">
      <c r="A20" s="203" t="s">
        <v>311</v>
      </c>
      <c r="B20" s="309" t="s">
        <v>312</v>
      </c>
      <c r="C20" s="310"/>
      <c r="D20" s="102"/>
      <c r="E20" s="311"/>
      <c r="F20" s="312"/>
    </row>
    <row r="21" spans="1:6" ht="14.25" customHeight="1">
      <c r="A21" s="1196" t="s">
        <v>313</v>
      </c>
      <c r="B21" s="313"/>
      <c r="C21" s="313" t="s">
        <v>297</v>
      </c>
      <c r="D21" s="314"/>
      <c r="E21" s="324"/>
      <c r="F21" s="1190" t="s">
        <v>217</v>
      </c>
    </row>
    <row r="22" spans="1:6" ht="14.25" customHeight="1">
      <c r="A22" s="1194"/>
      <c r="B22" s="319"/>
      <c r="C22" s="319" t="s">
        <v>49</v>
      </c>
      <c r="D22" s="325"/>
      <c r="E22" s="296"/>
      <c r="F22" s="1151"/>
    </row>
    <row r="23" spans="1:6" ht="14.25" customHeight="1">
      <c r="A23" s="302" t="s">
        <v>314</v>
      </c>
      <c r="B23" s="302"/>
      <c r="C23" s="302" t="s">
        <v>297</v>
      </c>
      <c r="D23" s="303"/>
      <c r="E23" s="326"/>
      <c r="F23" s="1151"/>
    </row>
    <row r="24" spans="1:6" ht="14.25" customHeight="1">
      <c r="A24" s="304" t="s">
        <v>315</v>
      </c>
      <c r="B24" s="304"/>
      <c r="C24" s="304" t="s">
        <v>316</v>
      </c>
      <c r="D24" s="305"/>
      <c r="E24" s="326"/>
      <c r="F24" s="1151"/>
    </row>
    <row r="25" spans="1:6" ht="14.25" customHeight="1">
      <c r="A25" s="1196" t="s">
        <v>317</v>
      </c>
      <c r="B25" s="313"/>
      <c r="C25" s="313" t="s">
        <v>297</v>
      </c>
      <c r="D25" s="314"/>
      <c r="E25" s="326"/>
      <c r="F25" s="1151"/>
    </row>
    <row r="26" spans="1:6" ht="14.25" customHeight="1">
      <c r="A26" s="1194"/>
      <c r="B26" s="319"/>
      <c r="C26" s="319" t="s">
        <v>52</v>
      </c>
      <c r="D26" s="325"/>
      <c r="E26" s="326"/>
      <c r="F26" s="1151"/>
    </row>
    <row r="27" spans="1:6" ht="14.25" customHeight="1">
      <c r="A27" s="1196" t="s">
        <v>318</v>
      </c>
      <c r="B27" s="313"/>
      <c r="C27" s="313" t="s">
        <v>49</v>
      </c>
      <c r="D27" s="314"/>
      <c r="E27" s="326"/>
      <c r="F27" s="1151"/>
    </row>
    <row r="28" spans="1:6" ht="14.25" customHeight="1">
      <c r="A28" s="1151"/>
      <c r="B28" s="294"/>
      <c r="C28" s="294" t="s">
        <v>52</v>
      </c>
      <c r="D28" s="295"/>
      <c r="E28" s="326"/>
      <c r="F28" s="1151"/>
    </row>
    <row r="29" spans="1:6" ht="14.25" customHeight="1">
      <c r="A29" s="1194"/>
      <c r="B29" s="319" t="s">
        <v>319</v>
      </c>
      <c r="C29" s="319" t="s">
        <v>52</v>
      </c>
      <c r="D29" s="325"/>
      <c r="E29" s="296"/>
      <c r="F29" s="1152"/>
    </row>
    <row r="30" spans="1:6" ht="15.75" customHeight="1">
      <c r="A30" s="306" t="s">
        <v>320</v>
      </c>
      <c r="B30" s="306" t="s">
        <v>321</v>
      </c>
      <c r="C30" s="306" t="s">
        <v>52</v>
      </c>
      <c r="D30" s="307"/>
      <c r="E30" s="308"/>
      <c r="F30" s="323" t="s">
        <v>310</v>
      </c>
    </row>
    <row r="31" spans="1:6" ht="14.25" customHeight="1">
      <c r="A31" s="203" t="s">
        <v>322</v>
      </c>
      <c r="B31" s="309" t="s">
        <v>323</v>
      </c>
      <c r="C31" s="310"/>
      <c r="D31" s="102"/>
      <c r="E31" s="311"/>
      <c r="F31" s="312"/>
    </row>
    <row r="32" spans="1:6" ht="14.25" customHeight="1">
      <c r="A32" s="1196" t="s">
        <v>324</v>
      </c>
      <c r="B32" s="313" t="s">
        <v>325</v>
      </c>
      <c r="C32" s="313" t="s">
        <v>49</v>
      </c>
      <c r="D32" s="314"/>
      <c r="E32" s="315"/>
      <c r="F32" s="1190" t="s">
        <v>217</v>
      </c>
    </row>
    <row r="33" spans="1:6" ht="14.25" customHeight="1">
      <c r="A33" s="1151"/>
      <c r="B33" s="294" t="s">
        <v>326</v>
      </c>
      <c r="C33" s="294" t="s">
        <v>49</v>
      </c>
      <c r="D33" s="295"/>
      <c r="E33" s="296"/>
      <c r="F33" s="1151"/>
    </row>
    <row r="34" spans="1:6" ht="14.25" customHeight="1">
      <c r="A34" s="1194"/>
      <c r="B34" s="319" t="s">
        <v>327</v>
      </c>
      <c r="C34" s="319" t="s">
        <v>49</v>
      </c>
      <c r="D34" s="325"/>
      <c r="E34" s="296"/>
      <c r="F34" s="1151"/>
    </row>
    <row r="35" spans="1:6" ht="14.25" customHeight="1">
      <c r="A35" s="302" t="s">
        <v>328</v>
      </c>
      <c r="B35" s="302"/>
      <c r="C35" s="302" t="s">
        <v>49</v>
      </c>
      <c r="D35" s="303"/>
      <c r="E35" s="296"/>
      <c r="F35" s="1152"/>
    </row>
    <row r="36" spans="1:6" ht="14.25" customHeight="1">
      <c r="A36" s="306" t="s">
        <v>329</v>
      </c>
      <c r="B36" s="306"/>
      <c r="C36" s="306" t="s">
        <v>330</v>
      </c>
      <c r="D36" s="307"/>
      <c r="E36" s="308"/>
      <c r="F36" s="327" t="s">
        <v>331</v>
      </c>
    </row>
    <row r="37" spans="1:6" ht="14.25" customHeight="1">
      <c r="A37" s="203" t="s">
        <v>332</v>
      </c>
      <c r="B37" s="328" t="s">
        <v>333</v>
      </c>
      <c r="C37" s="310"/>
      <c r="D37" s="102"/>
      <c r="E37" s="311"/>
      <c r="F37" s="312"/>
    </row>
    <row r="38" spans="1:6" ht="14.25" customHeight="1">
      <c r="A38" s="302" t="s">
        <v>334</v>
      </c>
      <c r="B38" s="302" t="s">
        <v>335</v>
      </c>
      <c r="C38" s="302" t="s">
        <v>289</v>
      </c>
      <c r="D38" s="303"/>
      <c r="E38" s="315"/>
      <c r="F38" s="329" t="s">
        <v>336</v>
      </c>
    </row>
    <row r="39" spans="1:6" ht="15.75" customHeight="1">
      <c r="A39" s="330"/>
      <c r="B39" s="330"/>
      <c r="C39" s="331" t="s">
        <v>337</v>
      </c>
      <c r="D39" s="331" t="s">
        <v>41</v>
      </c>
      <c r="E39" s="332" t="s">
        <v>338</v>
      </c>
      <c r="F39" s="318"/>
    </row>
    <row r="40" spans="1:6" ht="14.25" customHeight="1">
      <c r="A40" s="1193"/>
      <c r="B40" s="294" t="s">
        <v>339</v>
      </c>
      <c r="C40" s="333"/>
      <c r="D40" s="334"/>
      <c r="E40" s="335">
        <f t="shared" ref="E40:E71" si="0">C40*D40</f>
        <v>0</v>
      </c>
      <c r="F40" s="1192"/>
    </row>
    <row r="41" spans="1:6" ht="14.25" customHeight="1">
      <c r="A41" s="1151"/>
      <c r="B41" s="113" t="s">
        <v>340</v>
      </c>
      <c r="C41" s="333"/>
      <c r="D41" s="334"/>
      <c r="E41" s="335">
        <f t="shared" si="0"/>
        <v>0</v>
      </c>
      <c r="F41" s="1177"/>
    </row>
    <row r="42" spans="1:6" ht="14.25" customHeight="1">
      <c r="A42" s="1151"/>
      <c r="B42" s="113" t="s">
        <v>341</v>
      </c>
      <c r="C42" s="333"/>
      <c r="D42" s="334"/>
      <c r="E42" s="335">
        <f t="shared" si="0"/>
        <v>0</v>
      </c>
      <c r="F42" s="1177"/>
    </row>
    <row r="43" spans="1:6" ht="14.25" customHeight="1">
      <c r="A43" s="1151"/>
      <c r="B43" s="294" t="s">
        <v>342</v>
      </c>
      <c r="C43" s="333"/>
      <c r="D43" s="334"/>
      <c r="E43" s="335">
        <f t="shared" si="0"/>
        <v>0</v>
      </c>
      <c r="F43" s="1177"/>
    </row>
    <row r="44" spans="1:6" ht="14.25" customHeight="1">
      <c r="A44" s="1151"/>
      <c r="B44" s="294" t="s">
        <v>343</v>
      </c>
      <c r="C44" s="333"/>
      <c r="D44" s="334"/>
      <c r="E44" s="335">
        <f t="shared" si="0"/>
        <v>0</v>
      </c>
      <c r="F44" s="1177"/>
    </row>
    <row r="45" spans="1:6" ht="14.25" customHeight="1">
      <c r="A45" s="1151"/>
      <c r="B45" s="294" t="s">
        <v>344</v>
      </c>
      <c r="C45" s="333"/>
      <c r="D45" s="334"/>
      <c r="E45" s="335">
        <f t="shared" si="0"/>
        <v>0</v>
      </c>
      <c r="F45" s="1177"/>
    </row>
    <row r="46" spans="1:6" ht="14.25" customHeight="1">
      <c r="A46" s="1151"/>
      <c r="B46" s="294" t="s">
        <v>345</v>
      </c>
      <c r="C46" s="333"/>
      <c r="D46" s="334"/>
      <c r="E46" s="335">
        <f t="shared" si="0"/>
        <v>0</v>
      </c>
      <c r="F46" s="1177"/>
    </row>
    <row r="47" spans="1:6" ht="14.25" customHeight="1">
      <c r="A47" s="1151"/>
      <c r="B47" s="294" t="s">
        <v>346</v>
      </c>
      <c r="C47" s="333"/>
      <c r="D47" s="334"/>
      <c r="E47" s="335">
        <f t="shared" si="0"/>
        <v>0</v>
      </c>
      <c r="F47" s="1177"/>
    </row>
    <row r="48" spans="1:6" ht="14.25" customHeight="1">
      <c r="A48" s="1151"/>
      <c r="B48" s="294" t="s">
        <v>347</v>
      </c>
      <c r="C48" s="333"/>
      <c r="D48" s="334"/>
      <c r="E48" s="335">
        <f t="shared" si="0"/>
        <v>0</v>
      </c>
      <c r="F48" s="1177"/>
    </row>
    <row r="49" spans="1:6" ht="14.25" customHeight="1">
      <c r="A49" s="1151"/>
      <c r="B49" s="294" t="s">
        <v>348</v>
      </c>
      <c r="C49" s="333"/>
      <c r="D49" s="334"/>
      <c r="E49" s="335">
        <f t="shared" si="0"/>
        <v>0</v>
      </c>
      <c r="F49" s="1177"/>
    </row>
    <row r="50" spans="1:6" ht="14.25" customHeight="1">
      <c r="A50" s="1151"/>
      <c r="B50" s="294" t="s">
        <v>349</v>
      </c>
      <c r="C50" s="333"/>
      <c r="D50" s="334"/>
      <c r="E50" s="335">
        <f t="shared" si="0"/>
        <v>0</v>
      </c>
      <c r="F50" s="1177"/>
    </row>
    <row r="51" spans="1:6" ht="14.25" customHeight="1">
      <c r="A51" s="1151"/>
      <c r="B51" s="294" t="s">
        <v>350</v>
      </c>
      <c r="C51" s="333"/>
      <c r="D51" s="334"/>
      <c r="E51" s="335">
        <f t="shared" si="0"/>
        <v>0</v>
      </c>
      <c r="F51" s="1177"/>
    </row>
    <row r="52" spans="1:6" ht="14.25" customHeight="1">
      <c r="A52" s="1151"/>
      <c r="B52" s="113" t="s">
        <v>351</v>
      </c>
      <c r="C52" s="333"/>
      <c r="D52" s="334"/>
      <c r="E52" s="335">
        <f t="shared" si="0"/>
        <v>0</v>
      </c>
      <c r="F52" s="1177"/>
    </row>
    <row r="53" spans="1:6" ht="14.25" customHeight="1">
      <c r="A53" s="1151"/>
      <c r="B53" s="113" t="s">
        <v>352</v>
      </c>
      <c r="C53" s="333"/>
      <c r="D53" s="334"/>
      <c r="E53" s="335">
        <f t="shared" si="0"/>
        <v>0</v>
      </c>
      <c r="F53" s="1177"/>
    </row>
    <row r="54" spans="1:6" ht="14.25" customHeight="1">
      <c r="A54" s="1151"/>
      <c r="B54" s="294" t="s">
        <v>353</v>
      </c>
      <c r="C54" s="333"/>
      <c r="D54" s="334"/>
      <c r="E54" s="335">
        <f t="shared" si="0"/>
        <v>0</v>
      </c>
      <c r="F54" s="1177"/>
    </row>
    <row r="55" spans="1:6" ht="14.25" customHeight="1">
      <c r="A55" s="1151"/>
      <c r="B55" s="294" t="s">
        <v>354</v>
      </c>
      <c r="C55" s="333"/>
      <c r="D55" s="334"/>
      <c r="E55" s="335">
        <f t="shared" si="0"/>
        <v>0</v>
      </c>
      <c r="F55" s="1177"/>
    </row>
    <row r="56" spans="1:6" ht="14.25" customHeight="1">
      <c r="A56" s="1151"/>
      <c r="B56" s="294" t="s">
        <v>355</v>
      </c>
      <c r="C56" s="333"/>
      <c r="D56" s="334"/>
      <c r="E56" s="335">
        <f t="shared" si="0"/>
        <v>0</v>
      </c>
      <c r="F56" s="1177"/>
    </row>
    <row r="57" spans="1:6" ht="14.25" customHeight="1">
      <c r="A57" s="1151"/>
      <c r="B57" s="294" t="s">
        <v>356</v>
      </c>
      <c r="C57" s="333"/>
      <c r="D57" s="334"/>
      <c r="E57" s="335">
        <f t="shared" si="0"/>
        <v>0</v>
      </c>
      <c r="F57" s="1177"/>
    </row>
    <row r="58" spans="1:6" ht="14.25" customHeight="1">
      <c r="A58" s="1151"/>
      <c r="B58" s="113" t="s">
        <v>357</v>
      </c>
      <c r="C58" s="333"/>
      <c r="D58" s="334"/>
      <c r="E58" s="335">
        <f t="shared" si="0"/>
        <v>0</v>
      </c>
      <c r="F58" s="1177"/>
    </row>
    <row r="59" spans="1:6" ht="14.25" customHeight="1">
      <c r="A59" s="1151"/>
      <c r="B59" s="113" t="s">
        <v>358</v>
      </c>
      <c r="C59" s="333"/>
      <c r="D59" s="334"/>
      <c r="E59" s="335">
        <f t="shared" si="0"/>
        <v>0</v>
      </c>
      <c r="F59" s="1177"/>
    </row>
    <row r="60" spans="1:6" ht="14.25" customHeight="1">
      <c r="A60" s="1151"/>
      <c r="B60" s="294" t="s">
        <v>359</v>
      </c>
      <c r="C60" s="333"/>
      <c r="D60" s="334"/>
      <c r="E60" s="335">
        <f t="shared" si="0"/>
        <v>0</v>
      </c>
      <c r="F60" s="1177"/>
    </row>
    <row r="61" spans="1:6" ht="14.25" customHeight="1">
      <c r="A61" s="1151"/>
      <c r="B61" s="294" t="s">
        <v>360</v>
      </c>
      <c r="C61" s="333"/>
      <c r="D61" s="334"/>
      <c r="E61" s="335">
        <f t="shared" si="0"/>
        <v>0</v>
      </c>
      <c r="F61" s="1177"/>
    </row>
    <row r="62" spans="1:6" ht="14.25" customHeight="1">
      <c r="A62" s="1151"/>
      <c r="B62" s="294" t="s">
        <v>361</v>
      </c>
      <c r="C62" s="333"/>
      <c r="D62" s="334"/>
      <c r="E62" s="335">
        <f t="shared" si="0"/>
        <v>0</v>
      </c>
      <c r="F62" s="1177"/>
    </row>
    <row r="63" spans="1:6" ht="15.75" customHeight="1">
      <c r="A63" s="1151"/>
      <c r="B63" s="294" t="s">
        <v>362</v>
      </c>
      <c r="C63" s="336"/>
      <c r="D63" s="337"/>
      <c r="E63" s="335">
        <f t="shared" si="0"/>
        <v>0</v>
      </c>
      <c r="F63" s="1177"/>
    </row>
    <row r="64" spans="1:6" ht="14.25" customHeight="1">
      <c r="A64" s="1151"/>
      <c r="B64" s="113" t="s">
        <v>363</v>
      </c>
      <c r="C64" s="338"/>
      <c r="D64" s="339"/>
      <c r="E64" s="335">
        <f t="shared" si="0"/>
        <v>0</v>
      </c>
      <c r="F64" s="1177"/>
    </row>
    <row r="65" spans="1:6" ht="14.25" customHeight="1">
      <c r="A65" s="1151"/>
      <c r="B65" s="113" t="s">
        <v>364</v>
      </c>
      <c r="C65" s="338"/>
      <c r="D65" s="339"/>
      <c r="E65" s="335">
        <f t="shared" si="0"/>
        <v>0</v>
      </c>
      <c r="F65" s="1177"/>
    </row>
    <row r="66" spans="1:6" ht="14.25" customHeight="1">
      <c r="A66" s="1151"/>
      <c r="B66" s="294" t="s">
        <v>365</v>
      </c>
      <c r="C66" s="338"/>
      <c r="D66" s="339"/>
      <c r="E66" s="335">
        <f t="shared" si="0"/>
        <v>0</v>
      </c>
      <c r="F66" s="1177"/>
    </row>
    <row r="67" spans="1:6" ht="14.25" customHeight="1">
      <c r="A67" s="1151"/>
      <c r="B67" s="294" t="s">
        <v>366</v>
      </c>
      <c r="C67" s="338"/>
      <c r="D67" s="339"/>
      <c r="E67" s="335">
        <f t="shared" si="0"/>
        <v>0</v>
      </c>
      <c r="F67" s="1177"/>
    </row>
    <row r="68" spans="1:6" ht="14.25" customHeight="1">
      <c r="A68" s="1151"/>
      <c r="B68" s="294" t="s">
        <v>367</v>
      </c>
      <c r="C68" s="338"/>
      <c r="D68" s="339"/>
      <c r="E68" s="335">
        <f t="shared" si="0"/>
        <v>0</v>
      </c>
      <c r="F68" s="1177"/>
    </row>
    <row r="69" spans="1:6" ht="14.25" customHeight="1">
      <c r="A69" s="1151"/>
      <c r="B69" s="294" t="s">
        <v>368</v>
      </c>
      <c r="C69" s="338"/>
      <c r="D69" s="339"/>
      <c r="E69" s="335">
        <f t="shared" si="0"/>
        <v>0</v>
      </c>
      <c r="F69" s="1177"/>
    </row>
    <row r="70" spans="1:6" ht="14.25" customHeight="1">
      <c r="A70" s="1151"/>
      <c r="B70" s="294" t="s">
        <v>369</v>
      </c>
      <c r="C70" s="338"/>
      <c r="D70" s="339"/>
      <c r="E70" s="335">
        <f t="shared" si="0"/>
        <v>0</v>
      </c>
      <c r="F70" s="1177"/>
    </row>
    <row r="71" spans="1:6" ht="14.25" customHeight="1">
      <c r="A71" s="1194"/>
      <c r="B71" s="125" t="s">
        <v>370</v>
      </c>
      <c r="C71" s="340"/>
      <c r="D71" s="341"/>
      <c r="E71" s="335">
        <f t="shared" si="0"/>
        <v>0</v>
      </c>
      <c r="F71" s="1129"/>
    </row>
    <row r="72" spans="1:6" ht="14.25" customHeight="1">
      <c r="A72" s="1197" t="s">
        <v>371</v>
      </c>
      <c r="B72" s="342" t="s">
        <v>372</v>
      </c>
      <c r="C72" s="342" t="s">
        <v>373</v>
      </c>
      <c r="D72" s="342"/>
      <c r="E72" s="315"/>
      <c r="F72" s="1191" t="s">
        <v>374</v>
      </c>
    </row>
    <row r="73" spans="1:6" ht="14.25" customHeight="1">
      <c r="A73" s="1151"/>
      <c r="B73" s="294" t="s">
        <v>375</v>
      </c>
      <c r="C73" s="294" t="s">
        <v>373</v>
      </c>
      <c r="D73" s="294"/>
      <c r="E73" s="296"/>
      <c r="F73" s="1151"/>
    </row>
    <row r="74" spans="1:6" ht="14.25" customHeight="1">
      <c r="A74" s="1152"/>
      <c r="B74" s="293" t="s">
        <v>376</v>
      </c>
      <c r="C74" s="293" t="s">
        <v>373</v>
      </c>
      <c r="D74" s="293"/>
      <c r="E74" s="308"/>
      <c r="F74" s="1152"/>
    </row>
    <row r="75" spans="1:6" ht="12.75" customHeight="1">
      <c r="A75" s="343"/>
      <c r="B75" s="343"/>
      <c r="C75" s="343"/>
      <c r="D75" s="344"/>
      <c r="E75" s="345"/>
      <c r="F75" s="346"/>
    </row>
    <row r="76" spans="1:6" ht="12.75" customHeight="1">
      <c r="A76" s="347"/>
      <c r="B76" s="347"/>
      <c r="C76" s="347"/>
      <c r="D76" s="348"/>
      <c r="E76" s="349"/>
      <c r="F76" s="350"/>
    </row>
    <row r="77" spans="1:6" ht="12.75" customHeight="1">
      <c r="A77" s="347"/>
      <c r="B77" s="347"/>
      <c r="C77" s="347"/>
      <c r="D77" s="348"/>
      <c r="E77" s="349"/>
      <c r="F77" s="350"/>
    </row>
    <row r="78" spans="1:6" ht="12.75" customHeight="1">
      <c r="A78" s="347"/>
      <c r="B78" s="347"/>
      <c r="C78" s="347"/>
      <c r="D78" s="348"/>
      <c r="E78" s="349"/>
      <c r="F78" s="350"/>
    </row>
    <row r="79" spans="1:6" ht="12.75" customHeight="1">
      <c r="A79" s="347"/>
      <c r="B79" s="347"/>
      <c r="C79" s="347"/>
      <c r="D79" s="348"/>
      <c r="E79" s="349"/>
      <c r="F79" s="350"/>
    </row>
    <row r="80" spans="1:6" ht="12.75" customHeight="1">
      <c r="A80" s="347"/>
      <c r="B80" s="347"/>
      <c r="C80" s="347"/>
      <c r="D80" s="348"/>
      <c r="E80" s="349"/>
      <c r="F80" s="350"/>
    </row>
    <row r="81" spans="1:6" ht="12.75" customHeight="1">
      <c r="A81" s="347"/>
      <c r="B81" s="347"/>
      <c r="C81" s="347"/>
      <c r="D81" s="348"/>
      <c r="E81" s="349"/>
      <c r="F81" s="350"/>
    </row>
    <row r="82" spans="1:6" ht="12.75" customHeight="1">
      <c r="A82" s="347"/>
      <c r="B82" s="347"/>
      <c r="C82" s="347"/>
      <c r="D82" s="348"/>
      <c r="E82" s="349"/>
      <c r="F82" s="350"/>
    </row>
    <row r="83" spans="1:6" ht="12.75" customHeight="1">
      <c r="A83" s="347"/>
      <c r="B83" s="347"/>
      <c r="C83" s="347"/>
      <c r="D83" s="348"/>
      <c r="E83" s="349"/>
      <c r="F83" s="350"/>
    </row>
    <row r="84" spans="1:6" ht="12.75" customHeight="1">
      <c r="A84" s="347"/>
      <c r="B84" s="347"/>
      <c r="C84" s="347"/>
      <c r="D84" s="348"/>
      <c r="E84" s="349"/>
      <c r="F84" s="350"/>
    </row>
    <row r="85" spans="1:6" ht="12.75" customHeight="1">
      <c r="A85" s="347"/>
      <c r="B85" s="347"/>
      <c r="C85" s="347"/>
      <c r="D85" s="348"/>
      <c r="E85" s="349"/>
      <c r="F85" s="350"/>
    </row>
    <row r="86" spans="1:6" ht="12.75" customHeight="1">
      <c r="A86" s="347"/>
      <c r="B86" s="347"/>
      <c r="C86" s="347"/>
      <c r="D86" s="348"/>
      <c r="E86" s="349"/>
      <c r="F86" s="350"/>
    </row>
    <row r="87" spans="1:6" ht="12.75" customHeight="1">
      <c r="A87" s="347"/>
      <c r="B87" s="347"/>
      <c r="C87" s="347"/>
      <c r="D87" s="348"/>
      <c r="E87" s="349"/>
      <c r="F87" s="350"/>
    </row>
    <row r="88" spans="1:6" ht="12.75" customHeight="1">
      <c r="A88" s="347"/>
      <c r="B88" s="347"/>
      <c r="C88" s="347"/>
      <c r="D88" s="348"/>
      <c r="E88" s="349"/>
      <c r="F88" s="350"/>
    </row>
    <row r="89" spans="1:6" ht="12.75" customHeight="1">
      <c r="A89" s="347"/>
      <c r="B89" s="347"/>
      <c r="C89" s="347"/>
      <c r="D89" s="348"/>
      <c r="E89" s="349"/>
      <c r="F89" s="350"/>
    </row>
    <row r="90" spans="1:6" ht="12.75" customHeight="1">
      <c r="A90" s="347"/>
      <c r="B90" s="347"/>
      <c r="C90" s="347"/>
      <c r="D90" s="348"/>
      <c r="E90" s="349"/>
      <c r="F90" s="350"/>
    </row>
    <row r="91" spans="1:6" ht="12.75" customHeight="1">
      <c r="A91" s="347"/>
      <c r="B91" s="347"/>
      <c r="C91" s="347"/>
      <c r="D91" s="348"/>
      <c r="E91" s="349"/>
      <c r="F91" s="350"/>
    </row>
    <row r="92" spans="1:6" ht="12.75" customHeight="1">
      <c r="A92" s="347"/>
      <c r="B92" s="347"/>
      <c r="C92" s="347"/>
      <c r="D92" s="348"/>
      <c r="E92" s="349"/>
      <c r="F92" s="350"/>
    </row>
    <row r="93" spans="1:6" ht="12.75" customHeight="1">
      <c r="A93" s="347"/>
      <c r="B93" s="347"/>
      <c r="C93" s="347"/>
      <c r="D93" s="348"/>
      <c r="E93" s="349"/>
      <c r="F93" s="350"/>
    </row>
    <row r="94" spans="1:6" ht="12.75" customHeight="1">
      <c r="A94" s="347"/>
      <c r="B94" s="347"/>
      <c r="C94" s="347"/>
      <c r="D94" s="348"/>
      <c r="E94" s="349"/>
      <c r="F94" s="350"/>
    </row>
    <row r="95" spans="1:6" ht="12.75" customHeight="1">
      <c r="A95" s="347"/>
      <c r="B95" s="347"/>
      <c r="C95" s="347"/>
      <c r="D95" s="348"/>
      <c r="E95" s="349"/>
      <c r="F95" s="350"/>
    </row>
    <row r="96" spans="1:6" ht="12.75" customHeight="1">
      <c r="A96" s="347"/>
      <c r="B96" s="347"/>
      <c r="C96" s="347"/>
      <c r="D96" s="348"/>
      <c r="E96" s="349"/>
      <c r="F96" s="350"/>
    </row>
    <row r="97" spans="1:6" ht="12.75" customHeight="1">
      <c r="A97" s="347"/>
      <c r="B97" s="347"/>
      <c r="C97" s="347"/>
      <c r="D97" s="348"/>
      <c r="E97" s="349"/>
      <c r="F97" s="350"/>
    </row>
    <row r="98" spans="1:6" ht="12.75" customHeight="1">
      <c r="A98" s="347"/>
      <c r="B98" s="347"/>
      <c r="C98" s="347"/>
      <c r="D98" s="348"/>
      <c r="E98" s="349"/>
      <c r="F98" s="350"/>
    </row>
    <row r="99" spans="1:6" ht="12.75" customHeight="1">
      <c r="A99" s="347"/>
      <c r="B99" s="347"/>
      <c r="C99" s="347"/>
      <c r="D99" s="348"/>
      <c r="E99" s="349"/>
      <c r="F99" s="350"/>
    </row>
    <row r="100" spans="1:6" ht="12.75" customHeight="1">
      <c r="A100" s="347"/>
      <c r="B100" s="347"/>
      <c r="C100" s="347"/>
      <c r="D100" s="348"/>
      <c r="E100" s="349"/>
      <c r="F100" s="350"/>
    </row>
    <row r="101" spans="1:6" ht="12.75" customHeight="1">
      <c r="A101" s="347"/>
      <c r="B101" s="347"/>
      <c r="C101" s="347"/>
      <c r="D101" s="348"/>
      <c r="E101" s="349"/>
      <c r="F101" s="350"/>
    </row>
    <row r="102" spans="1:6" ht="12.75" customHeight="1">
      <c r="A102" s="347"/>
      <c r="B102" s="347"/>
      <c r="C102" s="347"/>
      <c r="D102" s="348"/>
      <c r="E102" s="349"/>
      <c r="F102" s="350"/>
    </row>
    <row r="103" spans="1:6" ht="12.75" customHeight="1">
      <c r="A103" s="347"/>
      <c r="B103" s="347"/>
      <c r="C103" s="347"/>
      <c r="D103" s="348"/>
      <c r="E103" s="349"/>
      <c r="F103" s="350"/>
    </row>
    <row r="104" spans="1:6" ht="12.75" customHeight="1">
      <c r="A104" s="347"/>
      <c r="B104" s="347"/>
      <c r="C104" s="347"/>
      <c r="D104" s="348"/>
      <c r="E104" s="349"/>
      <c r="F104" s="350"/>
    </row>
    <row r="105" spans="1:6" ht="12.75" customHeight="1">
      <c r="A105" s="347"/>
      <c r="B105" s="347"/>
      <c r="C105" s="347"/>
      <c r="D105" s="348"/>
      <c r="E105" s="349"/>
      <c r="F105" s="350"/>
    </row>
    <row r="106" spans="1:6" ht="12.75" customHeight="1">
      <c r="A106" s="347"/>
      <c r="B106" s="347"/>
      <c r="C106" s="347"/>
      <c r="D106" s="348"/>
      <c r="E106" s="349"/>
      <c r="F106" s="350"/>
    </row>
    <row r="107" spans="1:6" ht="12.75" customHeight="1">
      <c r="A107" s="347"/>
      <c r="B107" s="347"/>
      <c r="C107" s="347"/>
      <c r="D107" s="348"/>
      <c r="E107" s="349"/>
      <c r="F107" s="350"/>
    </row>
    <row r="108" spans="1:6" ht="12.75" customHeight="1">
      <c r="A108" s="347"/>
      <c r="B108" s="347"/>
      <c r="C108" s="347"/>
      <c r="D108" s="348"/>
      <c r="E108" s="349"/>
      <c r="F108" s="350"/>
    </row>
    <row r="109" spans="1:6" ht="12.75" customHeight="1">
      <c r="A109" s="347"/>
      <c r="B109" s="347"/>
      <c r="C109" s="347"/>
      <c r="D109" s="348"/>
      <c r="E109" s="349"/>
      <c r="F109" s="350"/>
    </row>
    <row r="110" spans="1:6" ht="12.75" customHeight="1">
      <c r="A110" s="347"/>
      <c r="B110" s="347"/>
      <c r="C110" s="347"/>
      <c r="D110" s="348"/>
      <c r="E110" s="349"/>
      <c r="F110" s="350"/>
    </row>
    <row r="111" spans="1:6" ht="12.75" customHeight="1">
      <c r="A111" s="347"/>
      <c r="B111" s="347"/>
      <c r="C111" s="347"/>
      <c r="D111" s="348"/>
      <c r="E111" s="349"/>
      <c r="F111" s="350"/>
    </row>
    <row r="112" spans="1:6" ht="12.75" customHeight="1">
      <c r="A112" s="351"/>
      <c r="B112" s="351"/>
      <c r="C112" s="351"/>
      <c r="D112" s="352"/>
      <c r="E112" s="353"/>
      <c r="F112" s="354"/>
    </row>
    <row r="113" spans="1:6" ht="12.75" customHeight="1">
      <c r="A113" s="351"/>
      <c r="B113" s="351"/>
      <c r="C113" s="351"/>
      <c r="D113" s="352"/>
      <c r="E113" s="353"/>
      <c r="F113" s="354"/>
    </row>
    <row r="114" spans="1:6" ht="12.75" customHeight="1">
      <c r="A114" s="351"/>
      <c r="B114" s="351"/>
      <c r="C114" s="351"/>
      <c r="D114" s="352"/>
      <c r="E114" s="353"/>
      <c r="F114" s="354"/>
    </row>
    <row r="115" spans="1:6" ht="12.75" customHeight="1">
      <c r="A115" s="351"/>
      <c r="B115" s="351"/>
      <c r="C115" s="351"/>
      <c r="D115" s="352"/>
      <c r="E115" s="353"/>
      <c r="F115" s="354"/>
    </row>
    <row r="116" spans="1:6" ht="12.75" customHeight="1">
      <c r="A116" s="351"/>
      <c r="B116" s="351"/>
      <c r="C116" s="351"/>
      <c r="D116" s="352"/>
      <c r="E116" s="353"/>
      <c r="F116" s="354"/>
    </row>
    <row r="117" spans="1:6" ht="12.75" customHeight="1">
      <c r="A117" s="351"/>
      <c r="B117" s="351"/>
      <c r="C117" s="351"/>
      <c r="D117" s="352"/>
      <c r="E117" s="353"/>
      <c r="F117" s="354"/>
    </row>
    <row r="118" spans="1:6" ht="12.75" customHeight="1">
      <c r="A118" s="351"/>
      <c r="B118" s="351"/>
      <c r="C118" s="351"/>
      <c r="D118" s="352"/>
      <c r="E118" s="353"/>
      <c r="F118" s="354"/>
    </row>
    <row r="119" spans="1:6" ht="12.75" customHeight="1">
      <c r="A119" s="351"/>
      <c r="B119" s="351"/>
      <c r="C119" s="351"/>
      <c r="D119" s="352"/>
      <c r="E119" s="353"/>
      <c r="F119" s="354"/>
    </row>
    <row r="120" spans="1:6" ht="12.75" customHeight="1">
      <c r="A120" s="351"/>
      <c r="B120" s="351"/>
      <c r="C120" s="351"/>
      <c r="D120" s="352"/>
      <c r="E120" s="353"/>
      <c r="F120" s="354"/>
    </row>
    <row r="121" spans="1:6" ht="12.75" customHeight="1">
      <c r="A121" s="351"/>
      <c r="B121" s="351"/>
      <c r="C121" s="351"/>
      <c r="D121" s="352"/>
      <c r="E121" s="353"/>
      <c r="F121" s="354"/>
    </row>
    <row r="122" spans="1:6" ht="12.75" customHeight="1">
      <c r="A122" s="351"/>
      <c r="B122" s="351"/>
      <c r="C122" s="351"/>
      <c r="D122" s="352"/>
      <c r="E122" s="353"/>
      <c r="F122" s="354"/>
    </row>
    <row r="123" spans="1:6" ht="12.75" customHeight="1">
      <c r="A123" s="351"/>
      <c r="B123" s="351"/>
      <c r="C123" s="351"/>
      <c r="D123" s="352"/>
      <c r="E123" s="353"/>
      <c r="F123" s="354"/>
    </row>
    <row r="124" spans="1:6" ht="12.75" customHeight="1">
      <c r="A124" s="351"/>
      <c r="B124" s="351"/>
      <c r="C124" s="351"/>
      <c r="D124" s="352"/>
      <c r="E124" s="353"/>
      <c r="F124" s="354"/>
    </row>
    <row r="125" spans="1:6" ht="12.75" customHeight="1">
      <c r="A125" s="351"/>
      <c r="B125" s="351"/>
      <c r="C125" s="351"/>
      <c r="D125" s="352"/>
      <c r="E125" s="353"/>
      <c r="F125" s="354"/>
    </row>
    <row r="126" spans="1:6" ht="12.75" customHeight="1">
      <c r="A126" s="351"/>
      <c r="B126" s="351"/>
      <c r="C126" s="351"/>
      <c r="D126" s="352"/>
      <c r="E126" s="353"/>
      <c r="F126" s="354"/>
    </row>
    <row r="127" spans="1:6" ht="12.75" customHeight="1">
      <c r="A127" s="351"/>
      <c r="B127" s="351"/>
      <c r="C127" s="351"/>
      <c r="D127" s="352"/>
      <c r="E127" s="353"/>
      <c r="F127" s="354"/>
    </row>
    <row r="128" spans="1:6" ht="12.75" customHeight="1">
      <c r="A128" s="351"/>
      <c r="B128" s="351"/>
      <c r="C128" s="351"/>
      <c r="D128" s="352"/>
      <c r="E128" s="353"/>
      <c r="F128" s="354"/>
    </row>
    <row r="129" spans="1:6" ht="12.75" customHeight="1">
      <c r="A129" s="351"/>
      <c r="B129" s="351"/>
      <c r="C129" s="351"/>
      <c r="D129" s="352"/>
      <c r="E129" s="353"/>
      <c r="F129" s="354"/>
    </row>
    <row r="130" spans="1:6" ht="12.75" customHeight="1">
      <c r="A130" s="351"/>
      <c r="B130" s="351"/>
      <c r="C130" s="351"/>
      <c r="D130" s="352"/>
      <c r="E130" s="353"/>
      <c r="F130" s="354"/>
    </row>
    <row r="131" spans="1:6" ht="12.75" customHeight="1">
      <c r="A131" s="351"/>
      <c r="B131" s="351"/>
      <c r="C131" s="351"/>
      <c r="D131" s="352"/>
      <c r="E131" s="353"/>
      <c r="F131" s="354"/>
    </row>
    <row r="132" spans="1:6" ht="12.75" customHeight="1">
      <c r="A132" s="351"/>
      <c r="B132" s="351"/>
      <c r="C132" s="351"/>
      <c r="D132" s="352"/>
      <c r="E132" s="353"/>
      <c r="F132" s="354"/>
    </row>
    <row r="133" spans="1:6" ht="12.75" customHeight="1">
      <c r="A133" s="351"/>
      <c r="B133" s="351"/>
      <c r="C133" s="351"/>
      <c r="D133" s="352"/>
      <c r="E133" s="353"/>
      <c r="F133" s="354"/>
    </row>
    <row r="134" spans="1:6" ht="12.75" customHeight="1">
      <c r="A134" s="351"/>
      <c r="B134" s="351"/>
      <c r="C134" s="351"/>
      <c r="D134" s="352"/>
      <c r="E134" s="353"/>
      <c r="F134" s="354"/>
    </row>
    <row r="135" spans="1:6" ht="12.75" customHeight="1">
      <c r="A135" s="351"/>
      <c r="B135" s="351"/>
      <c r="C135" s="351"/>
      <c r="D135" s="352"/>
      <c r="E135" s="353"/>
      <c r="F135" s="354"/>
    </row>
    <row r="136" spans="1:6" ht="12.75" customHeight="1">
      <c r="A136" s="351"/>
      <c r="B136" s="351"/>
      <c r="C136" s="351"/>
      <c r="D136" s="352"/>
      <c r="E136" s="353"/>
      <c r="F136" s="354"/>
    </row>
    <row r="137" spans="1:6" ht="12.75" customHeight="1">
      <c r="A137" s="351"/>
      <c r="B137" s="351"/>
      <c r="C137" s="351"/>
      <c r="D137" s="352"/>
      <c r="E137" s="353"/>
      <c r="F137" s="354"/>
    </row>
    <row r="138" spans="1:6" ht="12.75" customHeight="1">
      <c r="A138" s="351"/>
      <c r="B138" s="351"/>
      <c r="C138" s="351"/>
      <c r="D138" s="352"/>
      <c r="E138" s="353"/>
      <c r="F138" s="354"/>
    </row>
    <row r="139" spans="1:6" ht="12.75" customHeight="1">
      <c r="A139" s="351"/>
      <c r="B139" s="351"/>
      <c r="C139" s="351"/>
      <c r="D139" s="352"/>
      <c r="E139" s="353"/>
      <c r="F139" s="354"/>
    </row>
    <row r="140" spans="1:6" ht="12.75" customHeight="1">
      <c r="A140" s="351"/>
      <c r="B140" s="351"/>
      <c r="C140" s="351"/>
      <c r="D140" s="352"/>
      <c r="E140" s="353"/>
      <c r="F140" s="354"/>
    </row>
    <row r="141" spans="1:6" ht="12.75" customHeight="1">
      <c r="A141" s="351"/>
      <c r="B141" s="351"/>
      <c r="C141" s="351"/>
      <c r="D141" s="352"/>
      <c r="E141" s="353"/>
      <c r="F141" s="354"/>
    </row>
    <row r="142" spans="1:6" ht="12.75" customHeight="1">
      <c r="A142" s="351"/>
      <c r="B142" s="351"/>
      <c r="C142" s="351"/>
      <c r="D142" s="352"/>
      <c r="E142" s="353"/>
      <c r="F142" s="354"/>
    </row>
    <row r="143" spans="1:6" ht="12.75" customHeight="1">
      <c r="A143" s="351"/>
      <c r="B143" s="351"/>
      <c r="C143" s="351"/>
      <c r="D143" s="352"/>
      <c r="E143" s="353"/>
      <c r="F143" s="354"/>
    </row>
    <row r="144" spans="1:6" ht="12.75" customHeight="1">
      <c r="A144" s="351"/>
      <c r="B144" s="351"/>
      <c r="C144" s="351"/>
      <c r="D144" s="352"/>
      <c r="E144" s="353"/>
      <c r="F144" s="354"/>
    </row>
    <row r="145" spans="1:6" ht="12.75" customHeight="1">
      <c r="A145" s="351"/>
      <c r="B145" s="351"/>
      <c r="C145" s="351"/>
      <c r="D145" s="352"/>
      <c r="E145" s="353"/>
      <c r="F145" s="354"/>
    </row>
    <row r="146" spans="1:6" ht="12.75" customHeight="1">
      <c r="A146" s="351"/>
      <c r="B146" s="351"/>
      <c r="C146" s="351"/>
      <c r="D146" s="352"/>
      <c r="E146" s="353"/>
      <c r="F146" s="354"/>
    </row>
    <row r="147" spans="1:6" ht="12.75" customHeight="1">
      <c r="A147" s="351"/>
      <c r="B147" s="351"/>
      <c r="C147" s="351"/>
      <c r="D147" s="352"/>
      <c r="E147" s="353"/>
      <c r="F147" s="354"/>
    </row>
    <row r="148" spans="1:6" ht="12.75" customHeight="1">
      <c r="A148" s="351"/>
      <c r="B148" s="351"/>
      <c r="C148" s="351"/>
      <c r="D148" s="352"/>
      <c r="E148" s="353"/>
      <c r="F148" s="354"/>
    </row>
    <row r="149" spans="1:6" ht="12.75" customHeight="1">
      <c r="A149" s="351"/>
      <c r="B149" s="351"/>
      <c r="C149" s="351"/>
      <c r="D149" s="352"/>
      <c r="E149" s="353"/>
      <c r="F149" s="354"/>
    </row>
    <row r="150" spans="1:6" ht="12.75" customHeight="1">
      <c r="A150" s="351"/>
      <c r="B150" s="351"/>
      <c r="C150" s="351"/>
      <c r="D150" s="352"/>
      <c r="E150" s="353"/>
      <c r="F150" s="354"/>
    </row>
    <row r="151" spans="1:6" ht="12.75" customHeight="1">
      <c r="A151" s="351"/>
      <c r="B151" s="351"/>
      <c r="C151" s="351"/>
      <c r="D151" s="352"/>
      <c r="E151" s="353"/>
      <c r="F151" s="354"/>
    </row>
    <row r="152" spans="1:6" ht="12.75" customHeight="1">
      <c r="A152" s="351"/>
      <c r="B152" s="351"/>
      <c r="C152" s="351"/>
      <c r="D152" s="352"/>
      <c r="E152" s="353"/>
      <c r="F152" s="354"/>
    </row>
    <row r="153" spans="1:6" ht="12.75" customHeight="1">
      <c r="A153" s="351"/>
      <c r="B153" s="351"/>
      <c r="C153" s="351"/>
      <c r="D153" s="352"/>
      <c r="E153" s="353"/>
      <c r="F153" s="354"/>
    </row>
    <row r="154" spans="1:6" ht="12.75" customHeight="1">
      <c r="A154" s="351"/>
      <c r="B154" s="351"/>
      <c r="C154" s="351"/>
      <c r="D154" s="352"/>
      <c r="E154" s="353"/>
      <c r="F154" s="354"/>
    </row>
    <row r="155" spans="1:6" ht="12.75" customHeight="1">
      <c r="A155" s="351"/>
      <c r="B155" s="351"/>
      <c r="C155" s="351"/>
      <c r="D155" s="352"/>
      <c r="E155" s="353"/>
      <c r="F155" s="354"/>
    </row>
    <row r="156" spans="1:6" ht="12.75" customHeight="1">
      <c r="A156" s="351"/>
      <c r="B156" s="351"/>
      <c r="C156" s="351"/>
      <c r="D156" s="352"/>
      <c r="E156" s="353"/>
      <c r="F156" s="354"/>
    </row>
    <row r="157" spans="1:6" ht="12.75" customHeight="1">
      <c r="A157" s="351"/>
      <c r="B157" s="351"/>
      <c r="C157" s="351"/>
      <c r="D157" s="352"/>
      <c r="E157" s="353"/>
      <c r="F157" s="354"/>
    </row>
    <row r="158" spans="1:6" ht="12.75" customHeight="1">
      <c r="A158" s="351"/>
      <c r="B158" s="351"/>
      <c r="C158" s="351"/>
      <c r="D158" s="352"/>
      <c r="E158" s="353"/>
      <c r="F158" s="354"/>
    </row>
    <row r="159" spans="1:6" ht="12.75" customHeight="1">
      <c r="A159" s="351"/>
      <c r="B159" s="351"/>
      <c r="C159" s="351"/>
      <c r="D159" s="352"/>
      <c r="E159" s="353"/>
      <c r="F159" s="354"/>
    </row>
    <row r="160" spans="1:6" ht="12.75" customHeight="1">
      <c r="A160" s="351"/>
      <c r="B160" s="351"/>
      <c r="C160" s="351"/>
      <c r="D160" s="352"/>
      <c r="E160" s="353"/>
      <c r="F160" s="354"/>
    </row>
    <row r="161" spans="1:6" ht="12.75" customHeight="1">
      <c r="A161" s="351"/>
      <c r="B161" s="351"/>
      <c r="C161" s="351"/>
      <c r="D161" s="352"/>
      <c r="E161" s="353"/>
      <c r="F161" s="354"/>
    </row>
    <row r="162" spans="1:6" ht="12.75" customHeight="1">
      <c r="A162" s="351"/>
      <c r="B162" s="351"/>
      <c r="C162" s="351"/>
      <c r="D162" s="352"/>
      <c r="E162" s="353"/>
      <c r="F162" s="355"/>
    </row>
    <row r="163" spans="1:6" ht="12.75" customHeight="1">
      <c r="A163" s="351"/>
      <c r="B163" s="351"/>
      <c r="C163" s="351"/>
      <c r="D163" s="352"/>
      <c r="E163" s="353"/>
      <c r="F163" s="355"/>
    </row>
    <row r="164" spans="1:6" ht="12.75" customHeight="1">
      <c r="A164" s="351"/>
      <c r="B164" s="351"/>
      <c r="C164" s="351"/>
      <c r="D164" s="352"/>
      <c r="E164" s="353"/>
      <c r="F164" s="355"/>
    </row>
    <row r="165" spans="1:6" ht="12.75" customHeight="1">
      <c r="A165" s="351"/>
      <c r="B165" s="351"/>
      <c r="C165" s="351"/>
      <c r="D165" s="352"/>
      <c r="E165" s="353"/>
      <c r="F165" s="355"/>
    </row>
    <row r="166" spans="1:6" ht="12.75" customHeight="1">
      <c r="A166" s="351"/>
      <c r="B166" s="351"/>
      <c r="C166" s="351"/>
      <c r="D166" s="352"/>
      <c r="E166" s="353"/>
      <c r="F166" s="355"/>
    </row>
    <row r="167" spans="1:6" ht="12.75" customHeight="1">
      <c r="A167" s="351"/>
      <c r="B167" s="351"/>
      <c r="C167" s="351"/>
      <c r="D167" s="352"/>
      <c r="E167" s="353"/>
      <c r="F167" s="355"/>
    </row>
    <row r="168" spans="1:6" ht="12.75" customHeight="1">
      <c r="A168" s="351"/>
      <c r="B168" s="351"/>
      <c r="C168" s="351"/>
      <c r="D168" s="352"/>
      <c r="E168" s="353"/>
      <c r="F168" s="355"/>
    </row>
    <row r="169" spans="1:6" ht="12.75" customHeight="1">
      <c r="A169" s="351"/>
      <c r="B169" s="351"/>
      <c r="C169" s="351"/>
      <c r="D169" s="352"/>
      <c r="E169" s="353"/>
      <c r="F169" s="355"/>
    </row>
    <row r="170" spans="1:6" ht="12.75" customHeight="1">
      <c r="A170" s="351"/>
      <c r="B170" s="351"/>
      <c r="C170" s="351"/>
      <c r="D170" s="352"/>
      <c r="E170" s="353"/>
      <c r="F170" s="355"/>
    </row>
    <row r="171" spans="1:6" ht="12.75" customHeight="1">
      <c r="A171" s="351"/>
      <c r="B171" s="351"/>
      <c r="C171" s="351"/>
      <c r="D171" s="352"/>
      <c r="E171" s="353"/>
      <c r="F171" s="355"/>
    </row>
    <row r="172" spans="1:6" ht="12.75" customHeight="1">
      <c r="A172" s="351"/>
      <c r="B172" s="351"/>
      <c r="C172" s="351"/>
      <c r="D172" s="352"/>
      <c r="E172" s="353"/>
      <c r="F172" s="355"/>
    </row>
    <row r="173" spans="1:6" ht="12.75" customHeight="1">
      <c r="A173" s="351"/>
      <c r="B173" s="351"/>
      <c r="C173" s="351"/>
      <c r="D173" s="352"/>
      <c r="E173" s="353"/>
      <c r="F173" s="355"/>
    </row>
    <row r="174" spans="1:6" ht="12.75" customHeight="1">
      <c r="A174" s="351"/>
      <c r="B174" s="351"/>
      <c r="C174" s="351"/>
      <c r="D174" s="352"/>
      <c r="E174" s="353"/>
      <c r="F174" s="355"/>
    </row>
    <row r="175" spans="1:6" ht="12.75" customHeight="1">
      <c r="A175" s="351"/>
      <c r="B175" s="351"/>
      <c r="C175" s="351"/>
      <c r="D175" s="352"/>
      <c r="E175" s="353"/>
      <c r="F175" s="355"/>
    </row>
    <row r="176" spans="1:6" ht="12.75" customHeight="1">
      <c r="A176" s="351"/>
      <c r="B176" s="351"/>
      <c r="C176" s="351"/>
      <c r="D176" s="352"/>
      <c r="E176" s="353"/>
      <c r="F176" s="355"/>
    </row>
    <row r="177" spans="1:6" ht="12.75" customHeight="1">
      <c r="A177" s="351"/>
      <c r="B177" s="351"/>
      <c r="C177" s="351"/>
      <c r="D177" s="352"/>
      <c r="E177" s="353"/>
      <c r="F177" s="355"/>
    </row>
    <row r="178" spans="1:6" ht="12.75" customHeight="1">
      <c r="A178" s="351"/>
      <c r="B178" s="351"/>
      <c r="C178" s="351"/>
      <c r="D178" s="352"/>
      <c r="E178" s="353"/>
      <c r="F178" s="355"/>
    </row>
    <row r="179" spans="1:6" ht="12.75" customHeight="1">
      <c r="A179" s="351"/>
      <c r="B179" s="351"/>
      <c r="C179" s="351"/>
      <c r="D179" s="352"/>
      <c r="E179" s="353"/>
      <c r="F179" s="355"/>
    </row>
    <row r="180" spans="1:6" ht="12.75" customHeight="1">
      <c r="A180" s="351"/>
      <c r="B180" s="351"/>
      <c r="C180" s="351"/>
      <c r="D180" s="352"/>
      <c r="E180" s="353"/>
      <c r="F180" s="355"/>
    </row>
    <row r="181" spans="1:6" ht="12.75" customHeight="1">
      <c r="A181" s="351"/>
      <c r="B181" s="351"/>
      <c r="C181" s="351"/>
      <c r="D181" s="352"/>
      <c r="E181" s="353"/>
      <c r="F181" s="355"/>
    </row>
    <row r="182" spans="1:6" ht="12.75" customHeight="1">
      <c r="A182" s="351"/>
      <c r="B182" s="351"/>
      <c r="C182" s="351"/>
      <c r="D182" s="352"/>
      <c r="E182" s="353"/>
      <c r="F182" s="355"/>
    </row>
    <row r="183" spans="1:6" ht="12.75" customHeight="1">
      <c r="A183" s="351"/>
      <c r="B183" s="351"/>
      <c r="C183" s="351"/>
      <c r="D183" s="352"/>
      <c r="E183" s="353"/>
      <c r="F183" s="355"/>
    </row>
    <row r="184" spans="1:6" ht="12.75" customHeight="1">
      <c r="A184" s="351"/>
      <c r="B184" s="351"/>
      <c r="C184" s="351"/>
      <c r="D184" s="352"/>
      <c r="E184" s="353"/>
      <c r="F184" s="355"/>
    </row>
    <row r="185" spans="1:6" ht="12.75" customHeight="1">
      <c r="A185" s="351"/>
      <c r="B185" s="351"/>
      <c r="C185" s="351"/>
      <c r="D185" s="352"/>
      <c r="E185" s="353"/>
      <c r="F185" s="355"/>
    </row>
    <row r="186" spans="1:6" ht="12.75" customHeight="1">
      <c r="A186" s="351"/>
      <c r="B186" s="351"/>
      <c r="C186" s="351"/>
      <c r="D186" s="352"/>
      <c r="E186" s="353"/>
      <c r="F186" s="355"/>
    </row>
    <row r="187" spans="1:6" ht="12.75" customHeight="1">
      <c r="A187" s="351"/>
      <c r="B187" s="351"/>
      <c r="C187" s="351"/>
      <c r="D187" s="352"/>
      <c r="E187" s="353"/>
      <c r="F187" s="355"/>
    </row>
    <row r="188" spans="1:6" ht="12.75" customHeight="1">
      <c r="A188" s="351"/>
      <c r="B188" s="351"/>
      <c r="C188" s="351"/>
      <c r="D188" s="352"/>
      <c r="E188" s="353"/>
      <c r="F188" s="355"/>
    </row>
    <row r="189" spans="1:6" ht="12.75" customHeight="1">
      <c r="A189" s="351"/>
      <c r="B189" s="351"/>
      <c r="C189" s="351"/>
      <c r="D189" s="352"/>
      <c r="E189" s="353"/>
      <c r="F189" s="355"/>
    </row>
    <row r="190" spans="1:6" ht="12.75" customHeight="1">
      <c r="A190" s="351"/>
      <c r="B190" s="351"/>
      <c r="C190" s="351"/>
      <c r="D190" s="352"/>
      <c r="E190" s="353"/>
      <c r="F190" s="355"/>
    </row>
    <row r="191" spans="1:6" ht="12.75" customHeight="1">
      <c r="A191" s="351"/>
      <c r="B191" s="351"/>
      <c r="C191" s="351"/>
      <c r="D191" s="352"/>
      <c r="E191" s="353"/>
      <c r="F191" s="355"/>
    </row>
    <row r="192" spans="1:6" ht="12.75" customHeight="1">
      <c r="A192" s="351"/>
      <c r="B192" s="351"/>
      <c r="C192" s="351"/>
      <c r="D192" s="352"/>
      <c r="E192" s="353"/>
      <c r="F192" s="355"/>
    </row>
    <row r="193" spans="1:6" ht="12.75" customHeight="1">
      <c r="A193" s="351"/>
      <c r="B193" s="351"/>
      <c r="C193" s="351"/>
      <c r="D193" s="352"/>
      <c r="E193" s="353"/>
      <c r="F193" s="355"/>
    </row>
    <row r="194" spans="1:6" ht="12.75" customHeight="1">
      <c r="A194" s="351"/>
      <c r="B194" s="351"/>
      <c r="C194" s="351"/>
      <c r="D194" s="352"/>
      <c r="E194" s="353"/>
      <c r="F194" s="355"/>
    </row>
    <row r="195" spans="1:6" ht="12.75" customHeight="1">
      <c r="A195" s="351"/>
      <c r="B195" s="351"/>
      <c r="C195" s="351"/>
      <c r="D195" s="352"/>
      <c r="E195" s="353"/>
      <c r="F195" s="355"/>
    </row>
    <row r="196" spans="1:6" ht="12.75" customHeight="1">
      <c r="A196" s="351"/>
      <c r="B196" s="351"/>
      <c r="C196" s="351"/>
      <c r="D196" s="352"/>
      <c r="E196" s="353"/>
      <c r="F196" s="355"/>
    </row>
    <row r="197" spans="1:6" ht="12.75" customHeight="1">
      <c r="A197" s="351"/>
      <c r="B197" s="351"/>
      <c r="C197" s="351"/>
      <c r="D197" s="352"/>
      <c r="E197" s="353"/>
      <c r="F197" s="355"/>
    </row>
    <row r="198" spans="1:6" ht="12.75" customHeight="1">
      <c r="A198" s="351"/>
      <c r="B198" s="351"/>
      <c r="C198" s="351"/>
      <c r="D198" s="352"/>
      <c r="E198" s="353"/>
      <c r="F198" s="355"/>
    </row>
    <row r="199" spans="1:6" ht="12.75" customHeight="1">
      <c r="A199" s="351"/>
      <c r="B199" s="351"/>
      <c r="C199" s="351"/>
      <c r="D199" s="352"/>
      <c r="E199" s="353"/>
      <c r="F199" s="355"/>
    </row>
    <row r="200" spans="1:6" ht="12.75" customHeight="1">
      <c r="A200" s="351"/>
      <c r="B200" s="351"/>
      <c r="C200" s="351"/>
      <c r="D200" s="352"/>
      <c r="E200" s="353"/>
      <c r="F200" s="355"/>
    </row>
    <row r="201" spans="1:6" ht="12.75" customHeight="1">
      <c r="A201" s="351"/>
      <c r="B201" s="351"/>
      <c r="C201" s="351"/>
      <c r="D201" s="352"/>
      <c r="E201" s="353"/>
      <c r="F201" s="355"/>
    </row>
    <row r="202" spans="1:6" ht="12.75" customHeight="1">
      <c r="A202" s="351"/>
      <c r="B202" s="351"/>
      <c r="C202" s="351"/>
      <c r="D202" s="352"/>
      <c r="E202" s="353"/>
      <c r="F202" s="355"/>
    </row>
    <row r="203" spans="1:6" ht="12.75" customHeight="1">
      <c r="A203" s="351"/>
      <c r="B203" s="351"/>
      <c r="C203" s="351"/>
      <c r="D203" s="352"/>
      <c r="E203" s="353"/>
      <c r="F203" s="355"/>
    </row>
    <row r="204" spans="1:6" ht="12.75" customHeight="1">
      <c r="A204" s="351"/>
      <c r="B204" s="351"/>
      <c r="C204" s="351"/>
      <c r="D204" s="352"/>
      <c r="E204" s="353"/>
      <c r="F204" s="355"/>
    </row>
    <row r="205" spans="1:6" ht="12.75" customHeight="1">
      <c r="A205" s="351"/>
      <c r="B205" s="351"/>
      <c r="C205" s="351"/>
      <c r="D205" s="352"/>
      <c r="E205" s="353"/>
      <c r="F205" s="355"/>
    </row>
    <row r="206" spans="1:6" ht="12.75" customHeight="1">
      <c r="A206" s="351"/>
      <c r="B206" s="351"/>
      <c r="C206" s="351"/>
      <c r="D206" s="352"/>
      <c r="E206" s="353"/>
      <c r="F206" s="355"/>
    </row>
    <row r="207" spans="1:6" ht="12.75" customHeight="1">
      <c r="A207" s="351"/>
      <c r="B207" s="351"/>
      <c r="C207" s="351"/>
      <c r="D207" s="352"/>
      <c r="E207" s="353"/>
      <c r="F207" s="355"/>
    </row>
    <row r="208" spans="1:6" ht="12.75" customHeight="1">
      <c r="A208" s="351"/>
      <c r="B208" s="351"/>
      <c r="C208" s="351"/>
      <c r="D208" s="352"/>
      <c r="E208" s="353"/>
      <c r="F208" s="355"/>
    </row>
    <row r="209" spans="1:6" ht="12.75" customHeight="1">
      <c r="A209" s="351"/>
      <c r="B209" s="351"/>
      <c r="C209" s="351"/>
      <c r="D209" s="352"/>
      <c r="E209" s="353"/>
      <c r="F209" s="355"/>
    </row>
    <row r="210" spans="1:6" ht="12.75" customHeight="1">
      <c r="A210" s="351"/>
      <c r="B210" s="351"/>
      <c r="C210" s="351"/>
      <c r="D210" s="352"/>
      <c r="E210" s="353"/>
      <c r="F210" s="355"/>
    </row>
    <row r="211" spans="1:6" ht="12.75" customHeight="1">
      <c r="A211" s="351"/>
      <c r="B211" s="351"/>
      <c r="C211" s="351"/>
      <c r="D211" s="352"/>
      <c r="E211" s="353"/>
      <c r="F211" s="355"/>
    </row>
    <row r="212" spans="1:6" ht="12.75" customHeight="1">
      <c r="A212" s="351"/>
      <c r="B212" s="351"/>
      <c r="C212" s="351"/>
      <c r="D212" s="352"/>
      <c r="E212" s="353"/>
      <c r="F212" s="355"/>
    </row>
    <row r="213" spans="1:6" ht="12.75" customHeight="1">
      <c r="A213" s="351"/>
      <c r="B213" s="351"/>
      <c r="C213" s="351"/>
      <c r="D213" s="352"/>
      <c r="E213" s="353"/>
      <c r="F213" s="355"/>
    </row>
    <row r="214" spans="1:6" ht="12.75" customHeight="1">
      <c r="A214" s="351"/>
      <c r="B214" s="351"/>
      <c r="C214" s="351"/>
      <c r="D214" s="352"/>
      <c r="E214" s="353"/>
      <c r="F214" s="355"/>
    </row>
    <row r="215" spans="1:6" ht="12.75" customHeight="1">
      <c r="A215" s="351"/>
      <c r="B215" s="351"/>
      <c r="C215" s="351"/>
      <c r="D215" s="352"/>
      <c r="E215" s="353"/>
      <c r="F215" s="355"/>
    </row>
    <row r="216" spans="1:6" ht="12.75" customHeight="1">
      <c r="A216" s="351"/>
      <c r="B216" s="351"/>
      <c r="C216" s="351"/>
      <c r="D216" s="352"/>
      <c r="E216" s="353"/>
      <c r="F216" s="355"/>
    </row>
    <row r="217" spans="1:6" ht="12.75" customHeight="1">
      <c r="A217" s="351"/>
      <c r="B217" s="351"/>
      <c r="C217" s="351"/>
      <c r="D217" s="352"/>
      <c r="E217" s="353"/>
      <c r="F217" s="355"/>
    </row>
    <row r="218" spans="1:6" ht="12.75" customHeight="1">
      <c r="A218" s="351"/>
      <c r="B218" s="351"/>
      <c r="C218" s="351"/>
      <c r="D218" s="352"/>
      <c r="E218" s="353"/>
      <c r="F218" s="355"/>
    </row>
    <row r="219" spans="1:6" ht="12.75" customHeight="1">
      <c r="A219" s="351"/>
      <c r="B219" s="351"/>
      <c r="C219" s="351"/>
      <c r="D219" s="352"/>
      <c r="E219" s="353"/>
      <c r="F219" s="355"/>
    </row>
    <row r="220" spans="1:6" ht="12.75" customHeight="1">
      <c r="A220" s="351"/>
      <c r="B220" s="351"/>
      <c r="C220" s="351"/>
      <c r="D220" s="352"/>
      <c r="E220" s="353"/>
      <c r="F220" s="355"/>
    </row>
    <row r="221" spans="1:6" ht="12.75" customHeight="1">
      <c r="A221" s="351"/>
      <c r="B221" s="351"/>
      <c r="C221" s="351"/>
      <c r="D221" s="352"/>
      <c r="E221" s="353"/>
      <c r="F221" s="355"/>
    </row>
    <row r="222" spans="1:6" ht="12.75" customHeight="1">
      <c r="A222" s="351"/>
      <c r="B222" s="351"/>
      <c r="C222" s="351"/>
      <c r="D222" s="352"/>
      <c r="E222" s="353"/>
      <c r="F222" s="355"/>
    </row>
    <row r="223" spans="1:6" ht="12.75" customHeight="1">
      <c r="A223" s="351"/>
      <c r="B223" s="351"/>
      <c r="C223" s="351"/>
      <c r="D223" s="352"/>
      <c r="E223" s="353"/>
      <c r="F223" s="355"/>
    </row>
    <row r="224" spans="1:6" ht="12.75" customHeight="1">
      <c r="A224" s="351"/>
      <c r="B224" s="351"/>
      <c r="C224" s="351"/>
      <c r="D224" s="352"/>
      <c r="E224" s="353"/>
      <c r="F224" s="355"/>
    </row>
    <row r="225" spans="1:6" ht="12.75" customHeight="1">
      <c r="A225" s="351"/>
      <c r="B225" s="351"/>
      <c r="C225" s="351"/>
      <c r="D225" s="352"/>
      <c r="E225" s="353"/>
      <c r="F225" s="355"/>
    </row>
    <row r="226" spans="1:6" ht="12.75" customHeight="1">
      <c r="A226" s="351"/>
      <c r="B226" s="351"/>
      <c r="C226" s="351"/>
      <c r="D226" s="352"/>
      <c r="E226" s="353"/>
      <c r="F226" s="355"/>
    </row>
    <row r="227" spans="1:6" ht="12.75" customHeight="1">
      <c r="A227" s="351"/>
      <c r="B227" s="351"/>
      <c r="C227" s="351"/>
      <c r="D227" s="352"/>
      <c r="E227" s="353"/>
      <c r="F227" s="355"/>
    </row>
    <row r="228" spans="1:6" ht="12.75" customHeight="1">
      <c r="A228" s="351"/>
      <c r="B228" s="351"/>
      <c r="C228" s="351"/>
      <c r="D228" s="352"/>
      <c r="E228" s="353"/>
      <c r="F228" s="355"/>
    </row>
    <row r="229" spans="1:6" ht="12.75" customHeight="1">
      <c r="A229" s="351"/>
      <c r="B229" s="351"/>
      <c r="C229" s="351"/>
      <c r="D229" s="352"/>
      <c r="E229" s="353"/>
      <c r="F229" s="355"/>
    </row>
    <row r="230" spans="1:6" ht="12.75" customHeight="1">
      <c r="A230" s="351"/>
      <c r="B230" s="351"/>
      <c r="C230" s="351"/>
      <c r="D230" s="352"/>
      <c r="E230" s="353"/>
      <c r="F230" s="355"/>
    </row>
    <row r="231" spans="1:6" ht="12.75" customHeight="1">
      <c r="A231" s="351"/>
      <c r="B231" s="351"/>
      <c r="C231" s="351"/>
      <c r="D231" s="352"/>
      <c r="E231" s="353"/>
      <c r="F231" s="355"/>
    </row>
    <row r="232" spans="1:6" ht="12.75" customHeight="1">
      <c r="A232" s="351"/>
      <c r="B232" s="351"/>
      <c r="C232" s="351"/>
      <c r="D232" s="352"/>
      <c r="E232" s="353"/>
      <c r="F232" s="355"/>
    </row>
    <row r="233" spans="1:6" ht="12.75" customHeight="1">
      <c r="A233" s="351"/>
      <c r="B233" s="351"/>
      <c r="C233" s="351"/>
      <c r="D233" s="352"/>
      <c r="E233" s="353"/>
      <c r="F233" s="355"/>
    </row>
    <row r="234" spans="1:6" ht="12.75" customHeight="1">
      <c r="A234" s="351"/>
      <c r="B234" s="351"/>
      <c r="C234" s="351"/>
      <c r="D234" s="352"/>
      <c r="E234" s="353"/>
      <c r="F234" s="355"/>
    </row>
    <row r="235" spans="1:6" ht="12.75" customHeight="1">
      <c r="A235" s="351"/>
      <c r="B235" s="351"/>
      <c r="C235" s="351"/>
      <c r="D235" s="352"/>
      <c r="E235" s="353"/>
      <c r="F235" s="355"/>
    </row>
    <row r="236" spans="1:6" ht="12.75" customHeight="1">
      <c r="A236" s="351"/>
      <c r="B236" s="351"/>
      <c r="C236" s="351"/>
      <c r="D236" s="352"/>
      <c r="E236" s="353"/>
      <c r="F236" s="355"/>
    </row>
    <row r="237" spans="1:6" ht="12.75" customHeight="1">
      <c r="A237" s="351"/>
      <c r="B237" s="351"/>
      <c r="C237" s="351"/>
      <c r="D237" s="352"/>
      <c r="E237" s="353"/>
      <c r="F237" s="355"/>
    </row>
    <row r="238" spans="1:6" ht="12.75" customHeight="1">
      <c r="A238" s="351"/>
      <c r="B238" s="351"/>
      <c r="C238" s="351"/>
      <c r="D238" s="352"/>
      <c r="E238" s="353"/>
      <c r="F238" s="355"/>
    </row>
    <row r="239" spans="1:6" ht="12.75" customHeight="1">
      <c r="A239" s="351"/>
      <c r="B239" s="351"/>
      <c r="C239" s="351"/>
      <c r="D239" s="352"/>
      <c r="E239" s="353"/>
      <c r="F239" s="355"/>
    </row>
    <row r="240" spans="1:6" ht="12.75" customHeight="1">
      <c r="A240" s="351"/>
      <c r="B240" s="351"/>
      <c r="C240" s="351"/>
      <c r="D240" s="352"/>
      <c r="E240" s="353"/>
      <c r="F240" s="355"/>
    </row>
    <row r="241" spans="1:6" ht="12.75" customHeight="1">
      <c r="A241" s="351"/>
      <c r="B241" s="351"/>
      <c r="C241" s="351"/>
      <c r="D241" s="352"/>
      <c r="E241" s="353"/>
      <c r="F241" s="355"/>
    </row>
    <row r="242" spans="1:6" ht="12.75" customHeight="1">
      <c r="A242" s="351"/>
      <c r="B242" s="351"/>
      <c r="C242" s="351"/>
      <c r="D242" s="352"/>
      <c r="E242" s="353"/>
      <c r="F242" s="355"/>
    </row>
    <row r="243" spans="1:6" ht="12.75" customHeight="1">
      <c r="A243" s="351"/>
      <c r="B243" s="351"/>
      <c r="C243" s="351"/>
      <c r="D243" s="352"/>
      <c r="E243" s="353"/>
      <c r="F243" s="355"/>
    </row>
    <row r="244" spans="1:6" ht="12.75" customHeight="1">
      <c r="A244" s="351"/>
      <c r="B244" s="351"/>
      <c r="C244" s="351"/>
      <c r="D244" s="352"/>
      <c r="E244" s="353"/>
      <c r="F244" s="355"/>
    </row>
    <row r="245" spans="1:6" ht="12.75" customHeight="1">
      <c r="A245" s="351"/>
      <c r="B245" s="351"/>
      <c r="C245" s="351"/>
      <c r="D245" s="352"/>
      <c r="E245" s="353"/>
      <c r="F245" s="355"/>
    </row>
    <row r="246" spans="1:6" ht="12.75" customHeight="1">
      <c r="A246" s="351"/>
      <c r="B246" s="351"/>
      <c r="C246" s="351"/>
      <c r="D246" s="352"/>
      <c r="E246" s="353"/>
      <c r="F246" s="355"/>
    </row>
    <row r="247" spans="1:6" ht="12.75" customHeight="1">
      <c r="A247" s="351"/>
      <c r="B247" s="351"/>
      <c r="C247" s="351"/>
      <c r="D247" s="352"/>
      <c r="E247" s="353"/>
      <c r="F247" s="355"/>
    </row>
    <row r="248" spans="1:6" ht="12.75" customHeight="1">
      <c r="A248" s="351"/>
      <c r="B248" s="351"/>
      <c r="C248" s="351"/>
      <c r="D248" s="352"/>
      <c r="E248" s="353"/>
      <c r="F248" s="355"/>
    </row>
    <row r="249" spans="1:6" ht="12.75" customHeight="1">
      <c r="A249" s="351"/>
      <c r="B249" s="351"/>
      <c r="C249" s="351"/>
      <c r="D249" s="352"/>
      <c r="E249" s="353"/>
      <c r="F249" s="355"/>
    </row>
    <row r="250" spans="1:6" ht="12.75" customHeight="1">
      <c r="A250" s="351"/>
      <c r="B250" s="351"/>
      <c r="C250" s="351"/>
      <c r="D250" s="352"/>
      <c r="E250" s="353"/>
      <c r="F250" s="355"/>
    </row>
    <row r="251" spans="1:6" ht="12.75" customHeight="1">
      <c r="A251" s="351"/>
      <c r="B251" s="351"/>
      <c r="C251" s="351"/>
      <c r="D251" s="352"/>
      <c r="E251" s="353"/>
      <c r="F251" s="355"/>
    </row>
    <row r="252" spans="1:6" ht="12.75" customHeight="1">
      <c r="A252" s="351"/>
      <c r="B252" s="351"/>
      <c r="C252" s="351"/>
      <c r="D252" s="352"/>
      <c r="E252" s="353"/>
      <c r="F252" s="355"/>
    </row>
    <row r="253" spans="1:6" ht="12.75" customHeight="1">
      <c r="A253" s="351"/>
      <c r="B253" s="351"/>
      <c r="C253" s="351"/>
      <c r="D253" s="352"/>
      <c r="E253" s="353"/>
      <c r="F253" s="355"/>
    </row>
    <row r="254" spans="1:6" ht="12.75" customHeight="1">
      <c r="A254" s="351"/>
      <c r="B254" s="351"/>
      <c r="C254" s="351"/>
      <c r="D254" s="352"/>
      <c r="E254" s="353"/>
      <c r="F254" s="355"/>
    </row>
    <row r="255" spans="1:6" ht="12.75" customHeight="1">
      <c r="A255" s="351"/>
      <c r="B255" s="351"/>
      <c r="C255" s="351"/>
      <c r="D255" s="352"/>
      <c r="E255" s="353"/>
      <c r="F255" s="355"/>
    </row>
    <row r="256" spans="1:6" ht="12.75" customHeight="1">
      <c r="A256" s="351"/>
      <c r="B256" s="351"/>
      <c r="C256" s="351"/>
      <c r="D256" s="352"/>
      <c r="E256" s="353"/>
      <c r="F256" s="355"/>
    </row>
    <row r="257" spans="1:6" ht="12.75" customHeight="1">
      <c r="A257" s="351"/>
      <c r="B257" s="351"/>
      <c r="C257" s="351"/>
      <c r="D257" s="352"/>
      <c r="E257" s="353"/>
      <c r="F257" s="355"/>
    </row>
    <row r="258" spans="1:6" ht="12.75" customHeight="1">
      <c r="A258" s="351"/>
      <c r="B258" s="351"/>
      <c r="C258" s="351"/>
      <c r="D258" s="352"/>
      <c r="E258" s="353"/>
      <c r="F258" s="355"/>
    </row>
    <row r="259" spans="1:6" ht="12.75" customHeight="1">
      <c r="A259" s="351"/>
      <c r="B259" s="351"/>
      <c r="C259" s="351"/>
      <c r="D259" s="352"/>
      <c r="E259" s="353"/>
      <c r="F259" s="355"/>
    </row>
    <row r="260" spans="1:6" ht="12.75" customHeight="1">
      <c r="A260" s="351"/>
      <c r="B260" s="351"/>
      <c r="C260" s="351"/>
      <c r="D260" s="352"/>
      <c r="E260" s="353"/>
      <c r="F260" s="355"/>
    </row>
    <row r="261" spans="1:6" ht="12.75" customHeight="1">
      <c r="A261" s="351"/>
      <c r="B261" s="351"/>
      <c r="C261" s="351"/>
      <c r="D261" s="352"/>
      <c r="E261" s="353"/>
      <c r="F261" s="355"/>
    </row>
    <row r="262" spans="1:6" ht="12.75" customHeight="1">
      <c r="A262" s="351"/>
      <c r="B262" s="351"/>
      <c r="C262" s="351"/>
      <c r="D262" s="352"/>
      <c r="E262" s="353"/>
      <c r="F262" s="355"/>
    </row>
    <row r="263" spans="1:6" ht="12.75" customHeight="1">
      <c r="A263" s="351"/>
      <c r="B263" s="351"/>
      <c r="C263" s="351"/>
      <c r="D263" s="352"/>
      <c r="E263" s="353"/>
      <c r="F263" s="355"/>
    </row>
    <row r="264" spans="1:6" ht="12.75" customHeight="1">
      <c r="A264" s="351"/>
      <c r="B264" s="351"/>
      <c r="C264" s="351"/>
      <c r="D264" s="352"/>
      <c r="E264" s="353"/>
      <c r="F264" s="355"/>
    </row>
    <row r="265" spans="1:6" ht="12.75" customHeight="1">
      <c r="A265" s="351"/>
      <c r="B265" s="351"/>
      <c r="C265" s="351"/>
      <c r="D265" s="352"/>
      <c r="E265" s="353"/>
      <c r="F265" s="355"/>
    </row>
    <row r="266" spans="1:6" ht="12.75" customHeight="1">
      <c r="A266" s="351"/>
      <c r="B266" s="351"/>
      <c r="C266" s="351"/>
      <c r="D266" s="352"/>
      <c r="E266" s="353"/>
      <c r="F266" s="355"/>
    </row>
    <row r="267" spans="1:6" ht="12.75" customHeight="1">
      <c r="A267" s="351"/>
      <c r="B267" s="351"/>
      <c r="C267" s="351"/>
      <c r="D267" s="352"/>
      <c r="E267" s="353"/>
      <c r="F267" s="355"/>
    </row>
    <row r="268" spans="1:6" ht="12.75" customHeight="1">
      <c r="A268" s="351"/>
      <c r="B268" s="351"/>
      <c r="C268" s="351"/>
      <c r="D268" s="352"/>
      <c r="E268" s="353"/>
      <c r="F268" s="355"/>
    </row>
    <row r="269" spans="1:6" ht="12.75" customHeight="1">
      <c r="A269" s="351"/>
      <c r="B269" s="351"/>
      <c r="C269" s="351"/>
      <c r="D269" s="352"/>
      <c r="E269" s="353"/>
      <c r="F269" s="355"/>
    </row>
    <row r="270" spans="1:6" ht="12.75" customHeight="1">
      <c r="A270" s="351"/>
      <c r="B270" s="351"/>
      <c r="C270" s="351"/>
      <c r="D270" s="352"/>
      <c r="E270" s="353"/>
      <c r="F270" s="355"/>
    </row>
    <row r="271" spans="1:6" ht="12.75" customHeight="1">
      <c r="A271" s="351"/>
      <c r="B271" s="351"/>
      <c r="C271" s="351"/>
      <c r="D271" s="352"/>
      <c r="E271" s="353"/>
      <c r="F271" s="355"/>
    </row>
    <row r="272" spans="1:6" ht="12.75" customHeight="1">
      <c r="A272" s="351"/>
      <c r="B272" s="351"/>
      <c r="C272" s="351"/>
      <c r="D272" s="352"/>
      <c r="E272" s="353"/>
      <c r="F272" s="355"/>
    </row>
    <row r="273" spans="1:6" ht="12.75" customHeight="1">
      <c r="A273" s="351"/>
      <c r="B273" s="351"/>
      <c r="C273" s="351"/>
      <c r="D273" s="352"/>
      <c r="E273" s="353"/>
      <c r="F273" s="355"/>
    </row>
    <row r="274" spans="1:6" ht="12.75" customHeight="1">
      <c r="A274" s="351"/>
      <c r="B274" s="351"/>
      <c r="C274" s="351"/>
      <c r="D274" s="352"/>
      <c r="E274" s="353"/>
      <c r="F274" s="355"/>
    </row>
    <row r="275" spans="1:6" ht="15.75" customHeight="1"/>
    <row r="276" spans="1:6" ht="15.75" customHeight="1"/>
    <row r="277" spans="1:6" ht="15.75" customHeight="1"/>
    <row r="278" spans="1:6" ht="15.75" customHeight="1"/>
    <row r="279" spans="1:6" ht="15.75" customHeight="1"/>
    <row r="280" spans="1:6" ht="15.75" customHeight="1"/>
    <row r="281" spans="1:6" ht="15.75" customHeight="1"/>
    <row r="282" spans="1:6" ht="15.75" customHeight="1"/>
    <row r="283" spans="1:6" ht="15.75" customHeight="1"/>
    <row r="284" spans="1:6" ht="15.75" customHeight="1"/>
    <row r="285" spans="1:6" ht="15.75" customHeight="1"/>
    <row r="286" spans="1:6" ht="15.75" customHeight="1"/>
    <row r="287" spans="1:6" ht="15.75" customHeight="1"/>
    <row r="288" spans="1: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sheetData>
  <mergeCells count="14">
    <mergeCell ref="F32:F35"/>
    <mergeCell ref="F72:F74"/>
    <mergeCell ref="F40:F71"/>
    <mergeCell ref="A1:A2"/>
    <mergeCell ref="A6:A9"/>
    <mergeCell ref="F6:F13"/>
    <mergeCell ref="A15:A17"/>
    <mergeCell ref="A21:A22"/>
    <mergeCell ref="F21:F29"/>
    <mergeCell ref="A25:A26"/>
    <mergeCell ref="A27:A29"/>
    <mergeCell ref="A32:A34"/>
    <mergeCell ref="A72:A74"/>
    <mergeCell ref="A40:A71"/>
  </mergeCells>
  <hyperlinks>
    <hyperlink ref="B2" location="null!A1" display="If calculating Distribution then include it separately" xr:uid="{00000000-0004-0000-0300-000000000000}"/>
  </hyperlinks>
  <pageMargins left="0.7" right="0.7" top="0.75" bottom="0.75" header="0" footer="0"/>
  <pageSetup orientation="landscape"/>
  <headerFooter>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3CA00"/>
  </sheetPr>
  <dimension ref="A1:J988"/>
  <sheetViews>
    <sheetView workbookViewId="0">
      <selection activeCell="E26" sqref="E26"/>
    </sheetView>
  </sheetViews>
  <sheetFormatPr defaultColWidth="14.42578125" defaultRowHeight="15" customHeight="1"/>
  <cols>
    <col min="1" max="1" width="36.42578125" customWidth="1"/>
    <col min="2" max="2" width="57.140625" customWidth="1"/>
    <col min="3" max="3" width="17.140625" customWidth="1"/>
    <col min="4" max="4" width="35.85546875" customWidth="1"/>
    <col min="5" max="5" width="13.5703125" customWidth="1"/>
    <col min="6" max="6" width="17" customWidth="1"/>
    <col min="7" max="7" width="49.42578125" customWidth="1"/>
    <col min="8" max="8" width="12.5703125" customWidth="1"/>
    <col min="9" max="9" width="11.85546875" customWidth="1"/>
    <col min="10" max="10" width="4.5703125" customWidth="1"/>
  </cols>
  <sheetData>
    <row r="1" spans="1:10" ht="17.25" customHeight="1">
      <c r="A1" s="1202" t="s">
        <v>377</v>
      </c>
      <c r="B1" s="74" t="s">
        <v>378</v>
      </c>
      <c r="C1" s="356"/>
      <c r="D1" s="356"/>
      <c r="E1" s="75"/>
      <c r="F1" s="356"/>
      <c r="G1" s="357"/>
      <c r="H1" s="356"/>
      <c r="I1" s="356"/>
      <c r="J1" s="358"/>
    </row>
    <row r="2" spans="1:10" ht="21.75" customHeight="1">
      <c r="A2" s="1159"/>
      <c r="B2" s="359" t="s">
        <v>379</v>
      </c>
      <c r="C2" s="356"/>
      <c r="D2" s="356"/>
      <c r="E2" s="75"/>
      <c r="F2" s="356"/>
      <c r="G2" s="357"/>
      <c r="H2" s="356"/>
      <c r="I2" s="356"/>
      <c r="J2" s="358"/>
    </row>
    <row r="3" spans="1:10" ht="68.25" customHeight="1">
      <c r="A3" s="278" t="s">
        <v>113</v>
      </c>
      <c r="B3" s="279"/>
      <c r="C3" s="279"/>
      <c r="D3" s="280"/>
      <c r="E3" s="281"/>
      <c r="F3" s="282"/>
      <c r="G3" s="360"/>
      <c r="H3" s="279"/>
      <c r="I3" s="279"/>
      <c r="J3" s="280"/>
    </row>
    <row r="4" spans="1:10" ht="21.75" customHeight="1">
      <c r="A4" s="1203" t="s">
        <v>380</v>
      </c>
      <c r="B4" s="1144"/>
      <c r="C4" s="1144"/>
      <c r="D4" s="1144"/>
      <c r="E4" s="1144"/>
      <c r="F4" s="1144"/>
      <c r="G4" s="1144"/>
      <c r="H4" s="1144"/>
      <c r="I4" s="1144"/>
      <c r="J4" s="1144"/>
    </row>
    <row r="5" spans="1:10" ht="31.5" customHeight="1">
      <c r="A5" s="361" t="s">
        <v>84</v>
      </c>
      <c r="B5" s="362"/>
      <c r="C5" s="362"/>
      <c r="D5" s="362"/>
      <c r="E5" s="362"/>
      <c r="F5" s="362"/>
      <c r="G5" s="361" t="s">
        <v>87</v>
      </c>
      <c r="H5" s="82"/>
      <c r="I5" s="82"/>
      <c r="J5" s="363"/>
    </row>
    <row r="6" spans="1:10" ht="12.75" customHeight="1">
      <c r="A6" s="364" t="s">
        <v>381</v>
      </c>
      <c r="B6" s="365" t="s">
        <v>382</v>
      </c>
      <c r="C6" s="364"/>
      <c r="D6" s="364"/>
      <c r="E6" s="364"/>
      <c r="F6" s="364"/>
      <c r="G6" s="366"/>
      <c r="H6" s="364"/>
      <c r="I6" s="364"/>
      <c r="J6" s="367"/>
    </row>
    <row r="7" spans="1:10" ht="12.75" customHeight="1">
      <c r="A7" s="217"/>
      <c r="B7" s="368" t="s">
        <v>383</v>
      </c>
      <c r="C7" s="369" t="s">
        <v>41</v>
      </c>
      <c r="D7" s="368" t="s">
        <v>384</v>
      </c>
      <c r="E7" s="369" t="s">
        <v>385</v>
      </c>
      <c r="F7" s="369" t="s">
        <v>79</v>
      </c>
      <c r="G7" s="1204" t="s">
        <v>386</v>
      </c>
      <c r="H7" s="217"/>
      <c r="I7" s="217"/>
      <c r="J7" s="370"/>
    </row>
    <row r="8" spans="1:10" ht="12.75" customHeight="1">
      <c r="A8" s="1180" t="s">
        <v>387</v>
      </c>
      <c r="B8" s="371"/>
      <c r="C8" s="371"/>
      <c r="D8" s="372"/>
      <c r="E8" s="371"/>
      <c r="F8" s="371"/>
      <c r="G8" s="1151"/>
      <c r="H8" s="218"/>
      <c r="I8" s="218"/>
      <c r="J8" s="373"/>
    </row>
    <row r="9" spans="1:10" ht="12.75" customHeight="1">
      <c r="A9" s="1151"/>
      <c r="B9" s="371"/>
      <c r="C9" s="371"/>
      <c r="D9" s="372"/>
      <c r="E9" s="374"/>
      <c r="F9" s="371"/>
      <c r="G9" s="1151"/>
      <c r="H9" s="218"/>
      <c r="I9" s="218"/>
      <c r="J9" s="373"/>
    </row>
    <row r="10" spans="1:10" ht="12.75" customHeight="1">
      <c r="A10" s="1151"/>
      <c r="B10" s="371"/>
      <c r="C10" s="371"/>
      <c r="D10" s="372"/>
      <c r="E10" s="371"/>
      <c r="F10" s="371"/>
      <c r="G10" s="1151"/>
      <c r="H10" s="218"/>
      <c r="I10" s="218"/>
      <c r="J10" s="373"/>
    </row>
    <row r="11" spans="1:10" ht="12.75" customHeight="1">
      <c r="A11" s="1151"/>
      <c r="B11" s="371"/>
      <c r="C11" s="371"/>
      <c r="D11" s="371"/>
      <c r="E11" s="371"/>
      <c r="F11" s="371"/>
      <c r="G11" s="1151"/>
      <c r="H11" s="218"/>
      <c r="I11" s="218"/>
      <c r="J11" s="373"/>
    </row>
    <row r="12" spans="1:10" ht="12.75" customHeight="1">
      <c r="A12" s="1151"/>
      <c r="B12" s="371"/>
      <c r="C12" s="371"/>
      <c r="D12" s="371"/>
      <c r="E12" s="371"/>
      <c r="F12" s="371"/>
      <c r="G12" s="1151"/>
      <c r="H12" s="218"/>
      <c r="I12" s="218"/>
      <c r="J12" s="373"/>
    </row>
    <row r="13" spans="1:10" ht="12.75" customHeight="1">
      <c r="A13" s="1151"/>
      <c r="B13" s="371"/>
      <c r="C13" s="372"/>
      <c r="D13" s="372"/>
      <c r="E13" s="372"/>
      <c r="F13" s="372"/>
      <c r="G13" s="1151"/>
      <c r="H13" s="193"/>
      <c r="I13" s="218"/>
      <c r="J13" s="373"/>
    </row>
    <row r="14" spans="1:10" ht="12.75" customHeight="1">
      <c r="A14" s="1151"/>
      <c r="B14" s="371"/>
      <c r="C14" s="375"/>
      <c r="D14" s="229"/>
      <c r="E14" s="229"/>
      <c r="F14" s="229"/>
      <c r="G14" s="1151"/>
      <c r="H14" s="242"/>
      <c r="I14" s="376"/>
      <c r="J14" s="373"/>
    </row>
    <row r="15" spans="1:10" ht="12.75" customHeight="1">
      <c r="A15" s="1151"/>
      <c r="B15" s="371"/>
      <c r="C15" s="371"/>
      <c r="D15" s="371"/>
      <c r="E15" s="371"/>
      <c r="F15" s="371"/>
      <c r="G15" s="1151"/>
      <c r="H15" s="218"/>
      <c r="I15" s="376"/>
      <c r="J15" s="377"/>
    </row>
    <row r="16" spans="1:10" ht="12.75" customHeight="1">
      <c r="A16" s="1151"/>
      <c r="B16" s="371"/>
      <c r="C16" s="371"/>
      <c r="D16" s="378"/>
      <c r="E16" s="378"/>
      <c r="F16" s="378"/>
      <c r="G16" s="1151"/>
      <c r="H16" s="377"/>
      <c r="I16" s="379"/>
      <c r="J16" s="373"/>
    </row>
    <row r="17" spans="1:10" ht="12.75" customHeight="1">
      <c r="A17" s="1151"/>
      <c r="B17" s="371"/>
      <c r="C17" s="371"/>
      <c r="D17" s="378"/>
      <c r="E17" s="378"/>
      <c r="F17" s="378"/>
      <c r="G17" s="1151"/>
      <c r="H17" s="377"/>
      <c r="I17" s="380"/>
      <c r="J17" s="373"/>
    </row>
    <row r="18" spans="1:10" ht="12.75" customHeight="1">
      <c r="A18" s="1152"/>
      <c r="B18" s="381"/>
      <c r="C18" s="381"/>
      <c r="D18" s="382"/>
      <c r="E18" s="382"/>
      <c r="F18" s="382"/>
      <c r="G18" s="1152"/>
      <c r="H18" s="383"/>
      <c r="I18" s="384"/>
      <c r="J18" s="385"/>
    </row>
    <row r="19" spans="1:10" ht="12.75" customHeight="1">
      <c r="A19" s="203" t="s">
        <v>388</v>
      </c>
      <c r="B19" s="309" t="s">
        <v>382</v>
      </c>
      <c r="C19" s="203"/>
      <c r="D19" s="203"/>
      <c r="E19" s="203"/>
      <c r="F19" s="203"/>
      <c r="G19" s="386"/>
      <c r="H19" s="203"/>
      <c r="I19" s="203"/>
      <c r="J19" s="387"/>
    </row>
    <row r="20" spans="1:10" ht="12.75" customHeight="1">
      <c r="A20" s="388"/>
      <c r="B20" s="368" t="s">
        <v>383</v>
      </c>
      <c r="C20" s="369" t="s">
        <v>41</v>
      </c>
      <c r="D20" s="368" t="s">
        <v>384</v>
      </c>
      <c r="E20" s="389" t="s">
        <v>389</v>
      </c>
      <c r="F20" s="389" t="s">
        <v>79</v>
      </c>
      <c r="G20" s="1205" t="s">
        <v>390</v>
      </c>
      <c r="H20" s="390"/>
      <c r="I20" s="390"/>
      <c r="J20" s="391"/>
    </row>
    <row r="21" spans="1:10" ht="12.75" customHeight="1">
      <c r="A21" s="1206" t="s">
        <v>391</v>
      </c>
      <c r="B21" s="392"/>
      <c r="C21" s="392"/>
      <c r="D21" s="392"/>
      <c r="E21" s="392"/>
      <c r="F21" s="392"/>
      <c r="G21" s="1151"/>
      <c r="H21" s="393"/>
      <c r="I21" s="393"/>
      <c r="J21" s="394"/>
    </row>
    <row r="22" spans="1:10" ht="12.75" customHeight="1">
      <c r="A22" s="1151"/>
      <c r="B22" s="392"/>
      <c r="C22" s="392"/>
      <c r="D22" s="392"/>
      <c r="E22" s="395"/>
      <c r="F22" s="392"/>
      <c r="G22" s="1151"/>
      <c r="H22" s="393"/>
      <c r="I22" s="393"/>
      <c r="J22" s="394"/>
    </row>
    <row r="23" spans="1:10" ht="12.75" customHeight="1">
      <c r="A23" s="1151"/>
      <c r="B23" s="392"/>
      <c r="C23" s="392"/>
      <c r="D23" s="392"/>
      <c r="E23" s="392"/>
      <c r="F23" s="392"/>
      <c r="G23" s="1151"/>
      <c r="H23" s="393"/>
      <c r="I23" s="393"/>
      <c r="J23" s="394"/>
    </row>
    <row r="24" spans="1:10" ht="12.75" customHeight="1">
      <c r="A24" s="1151"/>
      <c r="B24" s="392"/>
      <c r="C24" s="392"/>
      <c r="D24" s="392"/>
      <c r="E24" s="392"/>
      <c r="F24" s="392"/>
      <c r="G24" s="1151"/>
      <c r="H24" s="393"/>
      <c r="I24" s="393"/>
      <c r="J24" s="394"/>
    </row>
    <row r="25" spans="1:10" ht="12.75" customHeight="1">
      <c r="A25" s="1151"/>
      <c r="B25" s="392"/>
      <c r="C25" s="392"/>
      <c r="D25" s="392"/>
      <c r="E25" s="392"/>
      <c r="F25" s="392"/>
      <c r="G25" s="1151"/>
      <c r="H25" s="393"/>
      <c r="I25" s="393"/>
      <c r="J25" s="394"/>
    </row>
    <row r="26" spans="1:10" ht="12.75" customHeight="1">
      <c r="A26" s="1151"/>
      <c r="B26" s="392"/>
      <c r="C26" s="392"/>
      <c r="D26" s="392"/>
      <c r="E26" s="392"/>
      <c r="F26" s="392"/>
      <c r="G26" s="1151"/>
      <c r="H26" s="393"/>
      <c r="I26" s="393"/>
      <c r="J26" s="394"/>
    </row>
    <row r="27" spans="1:10" ht="12.75" customHeight="1">
      <c r="A27" s="1151"/>
      <c r="B27" s="392"/>
      <c r="C27" s="396"/>
      <c r="D27" s="396"/>
      <c r="E27" s="396"/>
      <c r="F27" s="396"/>
      <c r="G27" s="1151"/>
      <c r="H27" s="397"/>
      <c r="I27" s="397"/>
      <c r="J27" s="394"/>
    </row>
    <row r="28" spans="1:10" ht="12.75" customHeight="1">
      <c r="A28" s="1151"/>
      <c r="B28" s="392"/>
      <c r="C28" s="392"/>
      <c r="D28" s="392"/>
      <c r="E28" s="392"/>
      <c r="F28" s="392"/>
      <c r="G28" s="1151"/>
      <c r="H28" s="393"/>
      <c r="I28" s="397"/>
      <c r="J28" s="398"/>
    </row>
    <row r="29" spans="1:10" ht="12.75" customHeight="1">
      <c r="A29" s="1151"/>
      <c r="B29" s="392"/>
      <c r="C29" s="392"/>
      <c r="D29" s="399"/>
      <c r="E29" s="399"/>
      <c r="F29" s="399"/>
      <c r="G29" s="1151"/>
      <c r="H29" s="398"/>
      <c r="I29" s="400"/>
      <c r="J29" s="394"/>
    </row>
    <row r="30" spans="1:10" ht="12.75" customHeight="1">
      <c r="A30" s="1151"/>
      <c r="B30" s="392"/>
      <c r="C30" s="392"/>
      <c r="D30" s="399"/>
      <c r="E30" s="399"/>
      <c r="F30" s="399"/>
      <c r="G30" s="1151"/>
      <c r="H30" s="398"/>
      <c r="I30" s="401"/>
      <c r="J30" s="394"/>
    </row>
    <row r="31" spans="1:10" ht="12.75" customHeight="1">
      <c r="A31" s="1152"/>
      <c r="B31" s="402"/>
      <c r="C31" s="403"/>
      <c r="D31" s="403"/>
      <c r="E31" s="403"/>
      <c r="F31" s="403"/>
      <c r="G31" s="1152"/>
      <c r="H31" s="404"/>
      <c r="I31" s="404"/>
      <c r="J31" s="385"/>
    </row>
    <row r="32" spans="1:10" ht="12.75" customHeight="1">
      <c r="A32" s="203" t="s">
        <v>392</v>
      </c>
      <c r="B32" s="309"/>
      <c r="C32" s="203"/>
      <c r="D32" s="203"/>
      <c r="E32" s="203"/>
      <c r="F32" s="203"/>
      <c r="G32" s="386"/>
      <c r="H32" s="203"/>
      <c r="I32" s="203"/>
      <c r="J32" s="387"/>
    </row>
    <row r="33" spans="1:10" ht="12.75" customHeight="1">
      <c r="A33" s="217"/>
      <c r="B33" s="405" t="s">
        <v>383</v>
      </c>
      <c r="C33" s="405" t="s">
        <v>41</v>
      </c>
      <c r="D33" s="405" t="s">
        <v>393</v>
      </c>
      <c r="E33" s="406"/>
      <c r="F33" s="406"/>
      <c r="G33" s="1213" t="s">
        <v>394</v>
      </c>
      <c r="H33" s="406"/>
      <c r="I33" s="407"/>
      <c r="J33" s="370"/>
    </row>
    <row r="34" spans="1:10" ht="12.75" customHeight="1">
      <c r="A34" s="1180" t="s">
        <v>391</v>
      </c>
      <c r="B34" s="371"/>
      <c r="C34" s="371"/>
      <c r="D34" s="378"/>
      <c r="E34" s="377"/>
      <c r="F34" s="377"/>
      <c r="G34" s="1151"/>
      <c r="H34" s="377"/>
      <c r="I34" s="380"/>
      <c r="J34" s="373"/>
    </row>
    <row r="35" spans="1:10" ht="12.75" customHeight="1">
      <c r="A35" s="1151"/>
      <c r="B35" s="371"/>
      <c r="C35" s="371"/>
      <c r="D35" s="378"/>
      <c r="E35" s="377"/>
      <c r="F35" s="377"/>
      <c r="G35" s="1151"/>
      <c r="H35" s="377"/>
      <c r="I35" s="380"/>
      <c r="J35" s="373"/>
    </row>
    <row r="36" spans="1:10" ht="12.75" customHeight="1">
      <c r="A36" s="1151"/>
      <c r="B36" s="371"/>
      <c r="C36" s="371"/>
      <c r="D36" s="378"/>
      <c r="E36" s="377"/>
      <c r="F36" s="377"/>
      <c r="G36" s="1151"/>
      <c r="H36" s="377"/>
      <c r="I36" s="380"/>
      <c r="J36" s="373"/>
    </row>
    <row r="37" spans="1:10" ht="12.75" customHeight="1">
      <c r="A37" s="1151"/>
      <c r="B37" s="371"/>
      <c r="C37" s="371"/>
      <c r="D37" s="378"/>
      <c r="E37" s="377"/>
      <c r="F37" s="377"/>
      <c r="G37" s="1151"/>
      <c r="H37" s="377"/>
      <c r="I37" s="380"/>
      <c r="J37" s="373"/>
    </row>
    <row r="38" spans="1:10" ht="12.75" customHeight="1">
      <c r="A38" s="1151"/>
      <c r="B38" s="371"/>
      <c r="C38" s="371"/>
      <c r="D38" s="378"/>
      <c r="E38" s="377"/>
      <c r="F38" s="377"/>
      <c r="G38" s="1151"/>
      <c r="H38" s="377"/>
      <c r="I38" s="380"/>
      <c r="J38" s="373"/>
    </row>
    <row r="39" spans="1:10" ht="12.75" customHeight="1">
      <c r="A39" s="1151"/>
      <c r="B39" s="371"/>
      <c r="C39" s="371"/>
      <c r="D39" s="378"/>
      <c r="E39" s="377"/>
      <c r="F39" s="377"/>
      <c r="G39" s="1151"/>
      <c r="H39" s="377"/>
      <c r="I39" s="380"/>
      <c r="J39" s="373"/>
    </row>
    <row r="40" spans="1:10" ht="12.75" customHeight="1">
      <c r="A40" s="1151"/>
      <c r="B40" s="371"/>
      <c r="C40" s="371"/>
      <c r="D40" s="378"/>
      <c r="E40" s="377"/>
      <c r="F40" s="377"/>
      <c r="G40" s="1151"/>
      <c r="H40" s="377"/>
      <c r="I40" s="380"/>
      <c r="J40" s="373"/>
    </row>
    <row r="41" spans="1:10" ht="12.75" customHeight="1">
      <c r="A41" s="1151"/>
      <c r="B41" s="371"/>
      <c r="C41" s="371"/>
      <c r="D41" s="378"/>
      <c r="E41" s="377"/>
      <c r="F41" s="377"/>
      <c r="G41" s="1151"/>
      <c r="H41" s="377"/>
      <c r="I41" s="380"/>
      <c r="J41" s="373"/>
    </row>
    <row r="42" spans="1:10" ht="12.75" customHeight="1">
      <c r="A42" s="1152"/>
      <c r="B42" s="381"/>
      <c r="C42" s="381"/>
      <c r="D42" s="382"/>
      <c r="E42" s="383"/>
      <c r="F42" s="383"/>
      <c r="G42" s="1152"/>
      <c r="H42" s="383"/>
      <c r="I42" s="384"/>
      <c r="J42" s="385"/>
    </row>
    <row r="43" spans="1:10" ht="12.75" customHeight="1">
      <c r="A43" s="203" t="s">
        <v>395</v>
      </c>
      <c r="B43" s="203"/>
      <c r="C43" s="203"/>
      <c r="D43" s="203"/>
      <c r="E43" s="203"/>
      <c r="F43" s="203"/>
      <c r="G43" s="386"/>
      <c r="H43" s="203"/>
      <c r="I43" s="203"/>
      <c r="J43" s="387"/>
    </row>
    <row r="44" spans="1:10" ht="22.5" customHeight="1">
      <c r="A44" s="408"/>
      <c r="B44" s="408"/>
      <c r="C44" s="409" t="s">
        <v>41</v>
      </c>
      <c r="D44" s="408"/>
      <c r="E44" s="408"/>
      <c r="F44" s="408"/>
      <c r="G44" s="1214" t="s">
        <v>396</v>
      </c>
      <c r="H44" s="217"/>
      <c r="I44" s="410"/>
      <c r="J44" s="370"/>
    </row>
    <row r="45" spans="1:10" ht="15.75" customHeight="1">
      <c r="A45" s="1198" t="s">
        <v>397</v>
      </c>
      <c r="B45" s="411" t="s">
        <v>398</v>
      </c>
      <c r="C45" s="412"/>
      <c r="D45" s="413"/>
      <c r="E45" s="413"/>
      <c r="F45" s="413"/>
      <c r="G45" s="1151"/>
      <c r="H45" s="218"/>
      <c r="I45" s="414"/>
      <c r="J45" s="373"/>
    </row>
    <row r="46" spans="1:10" ht="15.75" customHeight="1">
      <c r="A46" s="1152"/>
      <c r="B46" s="415" t="s">
        <v>399</v>
      </c>
      <c r="C46" s="416"/>
      <c r="D46" s="411"/>
      <c r="E46" s="411"/>
      <c r="F46" s="411"/>
      <c r="G46" s="1152"/>
      <c r="H46" s="219"/>
      <c r="I46" s="417"/>
      <c r="J46" s="385"/>
    </row>
    <row r="47" spans="1:10" ht="12.75" customHeight="1">
      <c r="A47" s="418" t="s">
        <v>400</v>
      </c>
      <c r="B47" s="178"/>
      <c r="C47" s="178"/>
      <c r="D47" s="178"/>
      <c r="E47" s="178"/>
      <c r="F47" s="178"/>
      <c r="G47" s="419"/>
      <c r="H47" s="310"/>
      <c r="I47" s="310"/>
      <c r="J47" s="420"/>
    </row>
    <row r="48" spans="1:10" ht="12.75" customHeight="1">
      <c r="A48" s="421"/>
      <c r="B48" s="422"/>
      <c r="C48" s="409" t="s">
        <v>41</v>
      </c>
      <c r="D48" s="423" t="s">
        <v>401</v>
      </c>
      <c r="E48" s="423" t="s">
        <v>402</v>
      </c>
      <c r="F48" s="424"/>
      <c r="G48" s="425"/>
      <c r="H48" s="217"/>
      <c r="I48" s="217"/>
      <c r="J48" s="370"/>
    </row>
    <row r="49" spans="1:10" ht="12.75" customHeight="1">
      <c r="A49" s="1199" t="s">
        <v>403</v>
      </c>
      <c r="B49" s="1199" t="s">
        <v>404</v>
      </c>
      <c r="C49" s="426"/>
      <c r="D49" s="427"/>
      <c r="E49" s="427"/>
      <c r="F49" s="428"/>
      <c r="G49" s="429" t="s">
        <v>405</v>
      </c>
      <c r="H49" s="218"/>
      <c r="I49" s="218"/>
      <c r="J49" s="373"/>
    </row>
    <row r="50" spans="1:10" ht="12.75" customHeight="1">
      <c r="A50" s="1151"/>
      <c r="B50" s="1151"/>
      <c r="C50" s="426"/>
      <c r="D50" s="427"/>
      <c r="E50" s="427"/>
      <c r="F50" s="428"/>
      <c r="G50" s="429" t="s">
        <v>406</v>
      </c>
      <c r="H50" s="218"/>
      <c r="I50" s="218"/>
      <c r="J50" s="373"/>
    </row>
    <row r="51" spans="1:10" ht="12.75" customHeight="1">
      <c r="A51" s="1151"/>
      <c r="B51" s="1151"/>
      <c r="C51" s="426"/>
      <c r="D51" s="427"/>
      <c r="E51" s="427"/>
      <c r="F51" s="428"/>
      <c r="G51" s="429" t="s">
        <v>407</v>
      </c>
      <c r="H51" s="218"/>
      <c r="I51" s="218"/>
      <c r="J51" s="373"/>
    </row>
    <row r="52" spans="1:10" ht="12.75" customHeight="1">
      <c r="A52" s="1151"/>
      <c r="B52" s="1151"/>
      <c r="C52" s="426"/>
      <c r="D52" s="427"/>
      <c r="E52" s="427"/>
      <c r="F52" s="428"/>
      <c r="G52" s="429" t="s">
        <v>408</v>
      </c>
      <c r="H52" s="218"/>
      <c r="I52" s="218"/>
      <c r="J52" s="373"/>
    </row>
    <row r="53" spans="1:10" ht="12.75" customHeight="1">
      <c r="A53" s="1194"/>
      <c r="B53" s="1194"/>
      <c r="C53" s="426"/>
      <c r="D53" s="427"/>
      <c r="E53" s="427"/>
      <c r="F53" s="428"/>
      <c r="G53" s="429"/>
      <c r="H53" s="218"/>
      <c r="I53" s="218"/>
      <c r="J53" s="377"/>
    </row>
    <row r="54" spans="1:10" ht="12.75" customHeight="1">
      <c r="A54" s="1199" t="s">
        <v>409</v>
      </c>
      <c r="B54" s="430" t="s">
        <v>410</v>
      </c>
      <c r="C54" s="426"/>
      <c r="D54" s="431"/>
      <c r="E54" s="427"/>
      <c r="F54" s="431"/>
      <c r="G54" s="1215" t="s">
        <v>411</v>
      </c>
      <c r="H54" s="218"/>
      <c r="I54" s="218"/>
      <c r="J54" s="373"/>
    </row>
    <row r="55" spans="1:10" ht="12.75" customHeight="1">
      <c r="A55" s="1151"/>
      <c r="B55" s="430" t="s">
        <v>412</v>
      </c>
      <c r="C55" s="426"/>
      <c r="D55" s="431"/>
      <c r="E55" s="427"/>
      <c r="F55" s="431"/>
      <c r="G55" s="1151"/>
      <c r="H55" s="218"/>
      <c r="I55" s="218"/>
      <c r="J55" s="373"/>
    </row>
    <row r="56" spans="1:10" ht="12.75" customHeight="1">
      <c r="A56" s="1194"/>
      <c r="B56" s="430" t="s">
        <v>413</v>
      </c>
      <c r="C56" s="426"/>
      <c r="D56" s="431"/>
      <c r="E56" s="427"/>
      <c r="F56" s="431"/>
      <c r="G56" s="1152"/>
      <c r="H56" s="218"/>
      <c r="I56" s="218"/>
      <c r="J56" s="373"/>
    </row>
    <row r="57" spans="1:10" ht="12.75" customHeight="1">
      <c r="A57" s="432"/>
      <c r="B57" s="432"/>
      <c r="C57" s="221" t="s">
        <v>414</v>
      </c>
      <c r="D57" s="433" t="s">
        <v>415</v>
      </c>
      <c r="E57" s="431"/>
      <c r="F57" s="431"/>
      <c r="G57" s="434"/>
      <c r="H57" s="218"/>
      <c r="I57" s="218"/>
      <c r="J57" s="373"/>
    </row>
    <row r="58" spans="1:10" ht="12.75" customHeight="1">
      <c r="A58" s="435"/>
      <c r="B58" s="1200" t="s">
        <v>416</v>
      </c>
      <c r="C58" s="412"/>
      <c r="D58" s="412"/>
      <c r="E58" s="431"/>
      <c r="F58" s="431"/>
      <c r="G58" s="1215" t="s">
        <v>417</v>
      </c>
      <c r="H58" s="218"/>
      <c r="I58" s="218"/>
      <c r="J58" s="373"/>
    </row>
    <row r="59" spans="1:10" ht="12.75" customHeight="1">
      <c r="A59" s="1201"/>
      <c r="B59" s="1151"/>
      <c r="C59" s="412"/>
      <c r="D59" s="412"/>
      <c r="E59" s="431"/>
      <c r="F59" s="431"/>
      <c r="G59" s="1151"/>
      <c r="H59" s="218"/>
      <c r="I59" s="218"/>
      <c r="J59" s="373"/>
    </row>
    <row r="60" spans="1:10" ht="12.75" customHeight="1">
      <c r="A60" s="1152"/>
      <c r="B60" s="1152"/>
      <c r="C60" s="416"/>
      <c r="D60" s="416"/>
      <c r="E60" s="436"/>
      <c r="F60" s="436"/>
      <c r="G60" s="1152"/>
      <c r="H60" s="219"/>
      <c r="I60" s="219"/>
      <c r="J60" s="385"/>
    </row>
    <row r="61" spans="1:10" ht="15.75" customHeight="1">
      <c r="A61" s="437" t="s">
        <v>418</v>
      </c>
      <c r="B61" s="438"/>
      <c r="C61" s="438"/>
      <c r="D61" s="439"/>
      <c r="E61" s="438"/>
      <c r="F61" s="438"/>
      <c r="G61" s="440"/>
      <c r="H61" s="438"/>
      <c r="I61" s="438"/>
      <c r="J61" s="441"/>
    </row>
    <row r="62" spans="1:10" ht="12.75" customHeight="1">
      <c r="A62" s="442"/>
      <c r="B62" s="218"/>
      <c r="C62" s="218"/>
      <c r="D62" s="443" t="s">
        <v>419</v>
      </c>
      <c r="E62" s="444"/>
      <c r="F62" s="444" t="s">
        <v>420</v>
      </c>
      <c r="G62" s="445"/>
      <c r="H62" s="218"/>
      <c r="I62" s="218"/>
      <c r="J62" s="377"/>
    </row>
    <row r="63" spans="1:10" ht="12.75" customHeight="1">
      <c r="A63" s="442"/>
      <c r="B63" s="299" t="s">
        <v>421</v>
      </c>
      <c r="C63" s="299"/>
      <c r="D63" s="446"/>
      <c r="E63" s="218"/>
      <c r="F63" s="447"/>
      <c r="G63" s="1216" t="s">
        <v>422</v>
      </c>
      <c r="H63" s="218"/>
      <c r="I63" s="218"/>
      <c r="J63" s="377"/>
    </row>
    <row r="64" spans="1:10" ht="12.75" customHeight="1">
      <c r="A64" s="404"/>
      <c r="B64" s="448" t="s">
        <v>423</v>
      </c>
      <c r="C64" s="448"/>
      <c r="D64" s="449"/>
      <c r="E64" s="219"/>
      <c r="F64" s="450"/>
      <c r="G64" s="1152"/>
      <c r="H64" s="219"/>
      <c r="I64" s="219"/>
      <c r="J64" s="451"/>
    </row>
    <row r="65" spans="1:10" ht="12.75" customHeight="1">
      <c r="A65" s="452" t="s">
        <v>424</v>
      </c>
      <c r="B65" s="453"/>
      <c r="C65" s="453"/>
      <c r="D65" s="453"/>
      <c r="E65" s="453"/>
      <c r="F65" s="453"/>
      <c r="G65" s="454"/>
      <c r="H65" s="455"/>
      <c r="I65" s="455"/>
      <c r="J65" s="456"/>
    </row>
    <row r="66" spans="1:10" ht="12.75" customHeight="1">
      <c r="A66" s="442"/>
      <c r="B66" s="218"/>
      <c r="C66" s="457" t="s">
        <v>41</v>
      </c>
      <c r="D66" s="218"/>
      <c r="E66" s="218"/>
      <c r="F66" s="218"/>
      <c r="G66" s="1217" t="s">
        <v>425</v>
      </c>
      <c r="H66" s="218"/>
      <c r="I66" s="218"/>
      <c r="J66" s="442"/>
    </row>
    <row r="67" spans="1:10" ht="12.75" customHeight="1">
      <c r="A67" s="458"/>
      <c r="B67" s="55" t="s">
        <v>426</v>
      </c>
      <c r="C67" s="459"/>
      <c r="D67" s="55"/>
      <c r="E67" s="55"/>
      <c r="F67" s="55"/>
      <c r="G67" s="1152"/>
      <c r="H67" s="55"/>
      <c r="I67" s="55"/>
      <c r="J67" s="458"/>
    </row>
    <row r="68" spans="1:10" ht="12.75" customHeight="1">
      <c r="A68" s="437" t="s">
        <v>427</v>
      </c>
      <c r="B68" s="438"/>
      <c r="C68" s="438"/>
      <c r="D68" s="438"/>
      <c r="E68" s="438"/>
      <c r="F68" s="438"/>
      <c r="G68" s="454"/>
      <c r="H68" s="438"/>
      <c r="I68" s="438"/>
      <c r="J68" s="441"/>
    </row>
    <row r="69" spans="1:10" ht="12.75" customHeight="1">
      <c r="A69" s="442"/>
      <c r="B69" s="218"/>
      <c r="C69" s="457" t="s">
        <v>41</v>
      </c>
      <c r="D69" s="218"/>
      <c r="E69" s="218"/>
      <c r="F69" s="218"/>
      <c r="G69" s="1207" t="s">
        <v>428</v>
      </c>
      <c r="H69" s="218"/>
      <c r="I69" s="218"/>
      <c r="J69" s="377"/>
    </row>
    <row r="70" spans="1:10" ht="12.75" customHeight="1">
      <c r="A70" s="330"/>
      <c r="B70" s="217" t="s">
        <v>429</v>
      </c>
      <c r="C70" s="460"/>
      <c r="D70" s="217"/>
      <c r="E70" s="217"/>
      <c r="F70" s="217"/>
      <c r="G70" s="1151"/>
      <c r="H70" s="217"/>
      <c r="I70" s="217"/>
      <c r="J70" s="406"/>
    </row>
    <row r="71" spans="1:10" ht="12.75" customHeight="1">
      <c r="A71" s="218"/>
      <c r="B71" s="218" t="s">
        <v>430</v>
      </c>
      <c r="C71" s="371"/>
      <c r="D71" s="218"/>
      <c r="E71" s="218"/>
      <c r="F71" s="218"/>
      <c r="G71" s="1151"/>
      <c r="H71" s="218"/>
      <c r="I71" s="218"/>
      <c r="J71" s="377"/>
    </row>
    <row r="72" spans="1:10" ht="12.75" customHeight="1">
      <c r="A72" s="218"/>
      <c r="B72" s="218" t="s">
        <v>431</v>
      </c>
      <c r="C72" s="371"/>
      <c r="D72" s="218"/>
      <c r="E72" s="218"/>
      <c r="F72" s="218"/>
      <c r="G72" s="1151"/>
      <c r="H72" s="218"/>
      <c r="I72" s="218"/>
      <c r="J72" s="377"/>
    </row>
    <row r="73" spans="1:10" ht="12.75" customHeight="1">
      <c r="A73" s="218"/>
      <c r="B73" s="218" t="s">
        <v>432</v>
      </c>
      <c r="C73" s="371"/>
      <c r="D73" s="218"/>
      <c r="E73" s="218"/>
      <c r="F73" s="218"/>
      <c r="G73" s="1151"/>
      <c r="H73" s="218"/>
      <c r="I73" s="218"/>
      <c r="J73" s="377"/>
    </row>
    <row r="74" spans="1:10" ht="12.75" customHeight="1">
      <c r="A74" s="461"/>
      <c r="B74" s="218" t="s">
        <v>433</v>
      </c>
      <c r="C74" s="371"/>
      <c r="D74" s="218"/>
      <c r="E74" s="218"/>
      <c r="F74" s="218"/>
      <c r="G74" s="1151"/>
      <c r="H74" s="218"/>
      <c r="I74" s="218"/>
      <c r="J74" s="377"/>
    </row>
    <row r="75" spans="1:10" ht="12.75" customHeight="1">
      <c r="A75" s="461"/>
      <c r="B75" s="218" t="s">
        <v>434</v>
      </c>
      <c r="C75" s="371"/>
      <c r="D75" s="218"/>
      <c r="E75" s="218"/>
      <c r="F75" s="218"/>
      <c r="G75" s="1151"/>
      <c r="H75" s="218"/>
      <c r="I75" s="218"/>
      <c r="J75" s="377"/>
    </row>
    <row r="76" spans="1:10" ht="12.75" customHeight="1">
      <c r="A76" s="461"/>
      <c r="B76" s="218" t="s">
        <v>435</v>
      </c>
      <c r="C76" s="371"/>
      <c r="D76" s="218"/>
      <c r="E76" s="218"/>
      <c r="F76" s="218"/>
      <c r="G76" s="1151"/>
      <c r="H76" s="218"/>
      <c r="I76" s="218"/>
      <c r="J76" s="377"/>
    </row>
    <row r="77" spans="1:10" ht="12.75" customHeight="1">
      <c r="A77" s="404"/>
      <c r="B77" s="219" t="s">
        <v>436</v>
      </c>
      <c r="C77" s="381"/>
      <c r="D77" s="219"/>
      <c r="E77" s="219"/>
      <c r="F77" s="219"/>
      <c r="G77" s="1152"/>
      <c r="H77" s="219"/>
      <c r="I77" s="219"/>
      <c r="J77" s="451"/>
    </row>
    <row r="78" spans="1:10" ht="12.75" customHeight="1">
      <c r="A78" s="437" t="s">
        <v>437</v>
      </c>
      <c r="B78" s="438"/>
      <c r="C78" s="438"/>
      <c r="D78" s="438"/>
      <c r="E78" s="438"/>
      <c r="F78" s="438"/>
      <c r="G78" s="440"/>
      <c r="H78" s="438"/>
      <c r="I78" s="438"/>
      <c r="J78" s="462"/>
    </row>
    <row r="79" spans="1:10" ht="12.75" customHeight="1">
      <c r="A79" s="463"/>
      <c r="B79" s="464"/>
      <c r="C79" s="221" t="s">
        <v>41</v>
      </c>
      <c r="D79" s="413"/>
      <c r="E79" s="413"/>
      <c r="F79" s="413"/>
      <c r="G79" s="1207" t="s">
        <v>438</v>
      </c>
      <c r="H79" s="413"/>
      <c r="I79" s="413"/>
      <c r="J79" s="465"/>
    </row>
    <row r="80" spans="1:10" ht="24" customHeight="1">
      <c r="A80" s="466" t="s">
        <v>439</v>
      </c>
      <c r="B80" s="467" t="s">
        <v>440</v>
      </c>
      <c r="C80" s="468"/>
      <c r="D80" s="408"/>
      <c r="E80" s="408"/>
      <c r="F80" s="408"/>
      <c r="G80" s="1151"/>
      <c r="H80" s="408"/>
      <c r="I80" s="408"/>
      <c r="J80" s="469"/>
    </row>
    <row r="81" spans="1:10" ht="12.75" customHeight="1">
      <c r="A81" s="470"/>
      <c r="B81" s="464" t="s">
        <v>441</v>
      </c>
      <c r="C81" s="471"/>
      <c r="D81" s="413"/>
      <c r="E81" s="413"/>
      <c r="F81" s="413"/>
      <c r="G81" s="1151"/>
      <c r="H81" s="413"/>
      <c r="I81" s="413"/>
      <c r="J81" s="465"/>
    </row>
    <row r="82" spans="1:10" ht="12.75" customHeight="1">
      <c r="A82" s="470"/>
      <c r="B82" s="464" t="s">
        <v>442</v>
      </c>
      <c r="C82" s="471"/>
      <c r="D82" s="413"/>
      <c r="E82" s="413"/>
      <c r="F82" s="413"/>
      <c r="G82" s="1151"/>
      <c r="H82" s="413"/>
      <c r="I82" s="413"/>
      <c r="J82" s="465"/>
    </row>
    <row r="83" spans="1:10" ht="12.75" customHeight="1">
      <c r="A83" s="470"/>
      <c r="B83" s="464" t="s">
        <v>443</v>
      </c>
      <c r="C83" s="471"/>
      <c r="D83" s="413"/>
      <c r="E83" s="413"/>
      <c r="F83" s="413"/>
      <c r="G83" s="1151"/>
      <c r="H83" s="413"/>
      <c r="I83" s="413"/>
      <c r="J83" s="465"/>
    </row>
    <row r="84" spans="1:10" ht="12.75" customHeight="1">
      <c r="A84" s="470"/>
      <c r="B84" s="464" t="s">
        <v>444</v>
      </c>
      <c r="C84" s="471"/>
      <c r="D84" s="413"/>
      <c r="E84" s="413"/>
      <c r="F84" s="413"/>
      <c r="G84" s="1151"/>
      <c r="H84" s="413"/>
      <c r="I84" s="413"/>
      <c r="J84" s="465"/>
    </row>
    <row r="85" spans="1:10" ht="27" customHeight="1">
      <c r="A85" s="470"/>
      <c r="B85" s="464" t="s">
        <v>445</v>
      </c>
      <c r="C85" s="471"/>
      <c r="D85" s="413"/>
      <c r="E85" s="413"/>
      <c r="F85" s="413"/>
      <c r="G85" s="1151"/>
      <c r="H85" s="413"/>
      <c r="I85" s="413"/>
      <c r="J85" s="465"/>
    </row>
    <row r="86" spans="1:10" ht="15.75" customHeight="1">
      <c r="A86" s="470"/>
      <c r="B86" s="464" t="s">
        <v>446</v>
      </c>
      <c r="C86" s="471"/>
      <c r="D86" s="413"/>
      <c r="E86" s="413"/>
      <c r="F86" s="413"/>
      <c r="G86" s="1151"/>
      <c r="H86" s="413"/>
      <c r="I86" s="413"/>
      <c r="J86" s="465"/>
    </row>
    <row r="87" spans="1:10" ht="33" customHeight="1">
      <c r="A87" s="470"/>
      <c r="B87" s="464" t="s">
        <v>447</v>
      </c>
      <c r="C87" s="471"/>
      <c r="D87" s="413"/>
      <c r="E87" s="413"/>
      <c r="F87" s="413"/>
      <c r="G87" s="1151"/>
      <c r="H87" s="413"/>
      <c r="I87" s="413"/>
      <c r="J87" s="465"/>
    </row>
    <row r="88" spans="1:10" ht="12.75" customHeight="1">
      <c r="A88" s="472"/>
      <c r="B88" s="473" t="s">
        <v>448</v>
      </c>
      <c r="C88" s="474"/>
      <c r="D88" s="411"/>
      <c r="E88" s="411"/>
      <c r="F88" s="411"/>
      <c r="G88" s="1152"/>
      <c r="H88" s="411"/>
      <c r="I88" s="411"/>
      <c r="J88" s="475"/>
    </row>
    <row r="89" spans="1:10" ht="12.75" customHeight="1">
      <c r="A89" s="437" t="s">
        <v>449</v>
      </c>
      <c r="B89" s="476"/>
      <c r="C89" s="438"/>
      <c r="D89" s="438"/>
      <c r="E89" s="438"/>
      <c r="F89" s="438"/>
      <c r="G89" s="476"/>
      <c r="H89" s="437"/>
      <c r="I89" s="438"/>
      <c r="J89" s="462"/>
    </row>
    <row r="90" spans="1:10" ht="12.75" customHeight="1">
      <c r="A90" s="461"/>
      <c r="B90" s="477"/>
      <c r="C90" s="457" t="s">
        <v>41</v>
      </c>
      <c r="D90" s="193"/>
      <c r="E90" s="193"/>
      <c r="F90" s="193"/>
      <c r="G90" s="1208" t="s">
        <v>450</v>
      </c>
      <c r="H90" s="478"/>
      <c r="I90" s="218"/>
      <c r="J90" s="373"/>
    </row>
    <row r="91" spans="1:10" ht="12.75" customHeight="1">
      <c r="A91" s="368"/>
      <c r="B91" s="479" t="s">
        <v>451</v>
      </c>
      <c r="C91" s="480"/>
      <c r="D91" s="208"/>
      <c r="E91" s="208"/>
      <c r="F91" s="208"/>
      <c r="G91" s="1151"/>
      <c r="H91" s="481"/>
      <c r="I91" s="217"/>
      <c r="J91" s="370"/>
    </row>
    <row r="92" spans="1:10" ht="12.75" customHeight="1">
      <c r="A92" s="461"/>
      <c r="B92" s="477" t="s">
        <v>452</v>
      </c>
      <c r="C92" s="372"/>
      <c r="D92" s="193"/>
      <c r="E92" s="193"/>
      <c r="F92" s="193"/>
      <c r="G92" s="1151"/>
      <c r="H92" s="478"/>
      <c r="I92" s="218"/>
      <c r="J92" s="373"/>
    </row>
    <row r="93" spans="1:10" ht="12.75" customHeight="1">
      <c r="A93" s="461"/>
      <c r="B93" s="477" t="s">
        <v>453</v>
      </c>
      <c r="C93" s="372"/>
      <c r="D93" s="193"/>
      <c r="E93" s="193"/>
      <c r="F93" s="193"/>
      <c r="G93" s="1151"/>
      <c r="H93" s="478"/>
      <c r="I93" s="218"/>
      <c r="J93" s="373"/>
    </row>
    <row r="94" spans="1:10" ht="12.75" customHeight="1">
      <c r="A94" s="404"/>
      <c r="B94" s="482" t="s">
        <v>454</v>
      </c>
      <c r="C94" s="483"/>
      <c r="D94" s="194"/>
      <c r="E94" s="194"/>
      <c r="F94" s="194"/>
      <c r="G94" s="1152"/>
      <c r="H94" s="484"/>
      <c r="I94" s="219"/>
      <c r="J94" s="385"/>
    </row>
    <row r="95" spans="1:10" ht="12.75" customHeight="1">
      <c r="A95" s="437" t="s">
        <v>455</v>
      </c>
      <c r="B95" s="438"/>
      <c r="C95" s="438"/>
      <c r="D95" s="438"/>
      <c r="E95" s="438"/>
      <c r="F95" s="438"/>
      <c r="G95" s="440"/>
      <c r="H95" s="438"/>
      <c r="I95" s="438"/>
      <c r="J95" s="462"/>
    </row>
    <row r="96" spans="1:10" ht="15.75" customHeight="1">
      <c r="A96" s="1195" t="s">
        <v>456</v>
      </c>
      <c r="B96" s="443" t="s">
        <v>457</v>
      </c>
      <c r="C96" s="443" t="s">
        <v>458</v>
      </c>
      <c r="D96" s="443" t="s">
        <v>41</v>
      </c>
      <c r="E96" s="485"/>
      <c r="F96" s="486"/>
      <c r="G96" s="1209" t="s">
        <v>459</v>
      </c>
      <c r="H96" s="487"/>
      <c r="I96" s="487"/>
      <c r="J96" s="488"/>
    </row>
    <row r="97" spans="1:10" ht="30" customHeight="1">
      <c r="A97" s="1151"/>
      <c r="B97" s="489"/>
      <c r="C97" s="489"/>
      <c r="D97" s="392"/>
      <c r="E97" s="490"/>
      <c r="F97" s="491"/>
      <c r="G97" s="1177"/>
      <c r="H97" s="393"/>
      <c r="I97" s="393"/>
      <c r="J97" s="442"/>
    </row>
    <row r="98" spans="1:10" ht="12.75" customHeight="1">
      <c r="A98" s="1151"/>
      <c r="B98" s="489"/>
      <c r="C98" s="489"/>
      <c r="D98" s="392"/>
      <c r="E98" s="490"/>
      <c r="F98" s="492"/>
      <c r="G98" s="1177"/>
      <c r="H98" s="493"/>
      <c r="I98" s="493"/>
      <c r="J98" s="8"/>
    </row>
    <row r="99" spans="1:10" ht="12.75" customHeight="1">
      <c r="A99" s="1151"/>
      <c r="B99" s="489"/>
      <c r="C99" s="489"/>
      <c r="D99" s="392"/>
      <c r="E99" s="490"/>
      <c r="F99" s="492"/>
      <c r="G99" s="1177"/>
      <c r="H99" s="493"/>
      <c r="I99" s="493"/>
      <c r="J99" s="8"/>
    </row>
    <row r="100" spans="1:10" ht="12.75" customHeight="1">
      <c r="A100" s="1151"/>
      <c r="B100" s="489"/>
      <c r="C100" s="489"/>
      <c r="D100" s="392"/>
      <c r="E100" s="490"/>
      <c r="F100" s="492"/>
      <c r="G100" s="1177"/>
      <c r="H100" s="493"/>
      <c r="I100" s="493"/>
      <c r="J100" s="494"/>
    </row>
    <row r="101" spans="1:10" ht="12.75" customHeight="1">
      <c r="A101" s="1151"/>
      <c r="B101" s="489"/>
      <c r="C101" s="489"/>
      <c r="D101" s="392"/>
      <c r="E101" s="490"/>
      <c r="F101" s="492"/>
      <c r="G101" s="1177"/>
      <c r="H101" s="493"/>
      <c r="I101" s="493"/>
      <c r="J101" s="494"/>
    </row>
    <row r="102" spans="1:10" ht="12.75" customHeight="1">
      <c r="A102" s="1152"/>
      <c r="B102" s="489"/>
      <c r="C102" s="489"/>
      <c r="D102" s="495"/>
      <c r="E102" s="496"/>
      <c r="F102" s="497"/>
      <c r="G102" s="1129"/>
      <c r="H102" s="498"/>
      <c r="I102" s="498"/>
      <c r="J102" s="499"/>
    </row>
    <row r="103" spans="1:10" ht="12.75" customHeight="1">
      <c r="A103" s="500"/>
      <c r="B103" s="501"/>
      <c r="C103" s="501"/>
      <c r="D103" s="502"/>
      <c r="E103" s="502"/>
      <c r="F103" s="502"/>
      <c r="G103" s="503"/>
      <c r="H103" s="502"/>
      <c r="I103" s="502"/>
      <c r="J103" s="504"/>
    </row>
    <row r="104" spans="1:10" ht="15.75" customHeight="1">
      <c r="A104" s="505"/>
      <c r="B104" s="506"/>
      <c r="C104" s="506"/>
      <c r="D104" s="507"/>
      <c r="E104" s="507"/>
      <c r="F104" s="507"/>
      <c r="G104" s="508"/>
      <c r="H104" s="507"/>
      <c r="I104" s="507"/>
      <c r="J104" s="509"/>
    </row>
    <row r="105" spans="1:10" ht="12.75" customHeight="1">
      <c r="A105" s="505"/>
      <c r="B105" s="506"/>
      <c r="C105" s="506"/>
      <c r="D105" s="507"/>
      <c r="E105" s="507"/>
      <c r="F105" s="507"/>
      <c r="G105" s="508"/>
      <c r="H105" s="507"/>
      <c r="I105" s="507"/>
      <c r="J105" s="509"/>
    </row>
    <row r="106" spans="1:10" ht="12.75" customHeight="1">
      <c r="A106" s="505"/>
      <c r="B106" s="506"/>
      <c r="C106" s="506"/>
      <c r="D106" s="507"/>
      <c r="E106" s="507"/>
      <c r="F106" s="507"/>
      <c r="G106" s="508"/>
      <c r="H106" s="507"/>
      <c r="I106" s="507"/>
      <c r="J106" s="509"/>
    </row>
    <row r="107" spans="1:10" ht="12.75" customHeight="1">
      <c r="A107" s="505"/>
      <c r="B107" s="506"/>
      <c r="C107" s="506"/>
      <c r="D107" s="507"/>
      <c r="E107" s="507"/>
      <c r="F107" s="507"/>
      <c r="G107" s="508"/>
      <c r="H107" s="507"/>
      <c r="I107" s="507"/>
      <c r="J107" s="509"/>
    </row>
    <row r="108" spans="1:10" ht="12.75" customHeight="1">
      <c r="A108" s="505"/>
      <c r="B108" s="506"/>
      <c r="C108" s="506"/>
      <c r="D108" s="507"/>
      <c r="E108" s="507"/>
      <c r="F108" s="507"/>
      <c r="G108" s="508"/>
      <c r="H108" s="507"/>
      <c r="I108" s="507"/>
      <c r="J108" s="509"/>
    </row>
    <row r="109" spans="1:10" ht="12.75" customHeight="1">
      <c r="A109" s="505"/>
      <c r="B109" s="506"/>
      <c r="C109" s="506"/>
      <c r="D109" s="507"/>
      <c r="E109" s="507"/>
      <c r="F109" s="507"/>
      <c r="G109" s="508"/>
      <c r="H109" s="507"/>
      <c r="I109" s="507"/>
      <c r="J109" s="509"/>
    </row>
    <row r="110" spans="1:10" ht="12.75" customHeight="1">
      <c r="A110" s="505"/>
      <c r="B110" s="506"/>
      <c r="C110" s="506"/>
      <c r="D110" s="506"/>
      <c r="E110" s="506"/>
      <c r="F110" s="506"/>
      <c r="G110" s="510"/>
      <c r="H110" s="506"/>
      <c r="I110" s="506"/>
      <c r="J110" s="509"/>
    </row>
    <row r="111" spans="1:10" ht="12.75" customHeight="1">
      <c r="A111" s="505"/>
      <c r="B111" s="506"/>
      <c r="C111" s="506"/>
      <c r="D111" s="506"/>
      <c r="E111" s="506"/>
      <c r="F111" s="506"/>
      <c r="G111" s="510"/>
      <c r="H111" s="506"/>
      <c r="I111" s="506"/>
      <c r="J111" s="509"/>
    </row>
    <row r="112" spans="1:10" ht="12.75" customHeight="1">
      <c r="A112" s="505"/>
      <c r="B112" s="506"/>
      <c r="C112" s="506"/>
      <c r="D112" s="507"/>
      <c r="E112" s="507"/>
      <c r="F112" s="507"/>
      <c r="G112" s="508"/>
      <c r="H112" s="507"/>
      <c r="I112" s="507"/>
      <c r="J112" s="509"/>
    </row>
    <row r="113" spans="1:10" ht="12.75" customHeight="1">
      <c r="A113" s="505"/>
      <c r="B113" s="506"/>
      <c r="C113" s="506"/>
      <c r="D113" s="507"/>
      <c r="E113" s="507"/>
      <c r="F113" s="507"/>
      <c r="G113" s="508"/>
      <c r="H113" s="507"/>
      <c r="I113" s="507"/>
      <c r="J113" s="509"/>
    </row>
    <row r="114" spans="1:10" ht="12.75" customHeight="1">
      <c r="A114" s="505"/>
      <c r="B114" s="506"/>
      <c r="C114" s="506"/>
      <c r="D114" s="507"/>
      <c r="E114" s="507"/>
      <c r="F114" s="507"/>
      <c r="G114" s="508"/>
      <c r="H114" s="507"/>
      <c r="I114" s="507"/>
      <c r="J114" s="509"/>
    </row>
    <row r="115" spans="1:10" ht="12.75" customHeight="1">
      <c r="A115" s="505"/>
      <c r="B115" s="506"/>
      <c r="C115" s="506"/>
      <c r="D115" s="507"/>
      <c r="E115" s="507"/>
      <c r="F115" s="507"/>
      <c r="G115" s="508"/>
      <c r="H115" s="507"/>
      <c r="I115" s="507"/>
      <c r="J115" s="509"/>
    </row>
    <row r="116" spans="1:10" ht="12.75" customHeight="1">
      <c r="A116" s="505"/>
      <c r="B116" s="506"/>
      <c r="C116" s="506"/>
      <c r="D116" s="511"/>
      <c r="E116" s="1210"/>
      <c r="F116" s="1211"/>
      <c r="G116" s="1211"/>
      <c r="H116" s="1211"/>
      <c r="I116" s="1212"/>
      <c r="J116" s="509"/>
    </row>
    <row r="117" spans="1:10" ht="12.75" customHeight="1">
      <c r="A117" s="505"/>
      <c r="B117" s="506"/>
      <c r="C117" s="506"/>
      <c r="D117" s="512"/>
      <c r="E117" s="513"/>
      <c r="F117" s="513"/>
      <c r="G117" s="514"/>
      <c r="H117" s="513"/>
      <c r="I117" s="513"/>
      <c r="J117" s="509"/>
    </row>
    <row r="118" spans="1:10" ht="12.75" customHeight="1">
      <c r="A118" s="505"/>
      <c r="B118" s="506"/>
      <c r="C118" s="506"/>
      <c r="D118" s="512"/>
      <c r="E118" s="511"/>
      <c r="F118" s="511"/>
      <c r="G118" s="515"/>
      <c r="H118" s="511"/>
      <c r="I118" s="511"/>
      <c r="J118" s="509"/>
    </row>
    <row r="119" spans="1:10" ht="12.75" customHeight="1">
      <c r="A119" s="506"/>
      <c r="B119" s="506"/>
      <c r="C119" s="506"/>
      <c r="D119" s="512"/>
      <c r="E119" s="511"/>
      <c r="F119" s="511"/>
      <c r="G119" s="515"/>
      <c r="H119" s="511"/>
      <c r="I119" s="511"/>
      <c r="J119" s="509"/>
    </row>
    <row r="120" spans="1:10" ht="12.75" customHeight="1">
      <c r="A120" s="506"/>
      <c r="B120" s="506"/>
      <c r="C120" s="506"/>
      <c r="D120" s="512"/>
      <c r="E120" s="511"/>
      <c r="F120" s="511"/>
      <c r="G120" s="515"/>
      <c r="H120" s="511"/>
      <c r="I120" s="511"/>
      <c r="J120" s="509"/>
    </row>
    <row r="121" spans="1:10" ht="12.75" customHeight="1">
      <c r="A121" s="506"/>
      <c r="B121" s="506"/>
      <c r="C121" s="506"/>
      <c r="D121" s="512"/>
      <c r="E121" s="511"/>
      <c r="F121" s="511"/>
      <c r="G121" s="515"/>
      <c r="H121" s="511"/>
      <c r="I121" s="511"/>
      <c r="J121" s="509"/>
    </row>
    <row r="122" spans="1:10" ht="12.75" customHeight="1">
      <c r="A122" s="506"/>
      <c r="B122" s="506"/>
      <c r="C122" s="506"/>
      <c r="D122" s="506"/>
      <c r="E122" s="506"/>
      <c r="F122" s="506"/>
      <c r="G122" s="510"/>
      <c r="H122" s="506"/>
      <c r="I122" s="506"/>
      <c r="J122" s="509"/>
    </row>
    <row r="123" spans="1:10" ht="12.75" customHeight="1">
      <c r="A123" s="506"/>
      <c r="B123" s="506"/>
      <c r="C123" s="506"/>
      <c r="D123" s="506"/>
      <c r="E123" s="506"/>
      <c r="F123" s="506"/>
      <c r="G123" s="510"/>
      <c r="H123" s="506"/>
      <c r="I123" s="506"/>
      <c r="J123" s="509"/>
    </row>
    <row r="124" spans="1:10" ht="12.75" customHeight="1">
      <c r="A124" s="506"/>
      <c r="B124" s="506"/>
      <c r="C124" s="506"/>
      <c r="D124" s="506"/>
      <c r="E124" s="506"/>
      <c r="F124" s="506"/>
      <c r="G124" s="510"/>
      <c r="H124" s="506"/>
      <c r="I124" s="506"/>
      <c r="J124" s="509"/>
    </row>
    <row r="125" spans="1:10" ht="12.75" customHeight="1">
      <c r="A125" s="506"/>
      <c r="B125" s="506"/>
      <c r="C125" s="506"/>
      <c r="D125" s="506"/>
      <c r="E125" s="506"/>
      <c r="F125" s="506"/>
      <c r="G125" s="510"/>
      <c r="H125" s="506"/>
      <c r="I125" s="506"/>
      <c r="J125" s="509"/>
    </row>
    <row r="126" spans="1:10" ht="12.75" customHeight="1">
      <c r="A126" s="506"/>
      <c r="B126" s="506"/>
      <c r="C126" s="506"/>
      <c r="D126" s="506"/>
      <c r="E126" s="506"/>
      <c r="F126" s="506"/>
      <c r="G126" s="510"/>
      <c r="H126" s="506"/>
      <c r="I126" s="506"/>
      <c r="J126" s="509"/>
    </row>
    <row r="127" spans="1:10" ht="12.75" customHeight="1">
      <c r="A127" s="506"/>
      <c r="B127" s="506"/>
      <c r="C127" s="506"/>
      <c r="D127" s="506"/>
      <c r="E127" s="506"/>
      <c r="F127" s="506"/>
      <c r="G127" s="510"/>
      <c r="H127" s="506"/>
      <c r="I127" s="506"/>
      <c r="J127" s="509"/>
    </row>
    <row r="128" spans="1:10" ht="12.75" customHeight="1">
      <c r="A128" s="506"/>
      <c r="B128" s="506"/>
      <c r="C128" s="506"/>
      <c r="D128" s="506"/>
      <c r="E128" s="506"/>
      <c r="F128" s="506"/>
      <c r="G128" s="510"/>
      <c r="H128" s="506"/>
      <c r="I128" s="506"/>
      <c r="J128" s="509"/>
    </row>
    <row r="129" spans="1:10" ht="12.75" customHeight="1">
      <c r="A129" s="506"/>
      <c r="B129" s="506"/>
      <c r="C129" s="506"/>
      <c r="D129" s="506"/>
      <c r="E129" s="506"/>
      <c r="F129" s="506"/>
      <c r="G129" s="510"/>
      <c r="H129" s="506"/>
      <c r="I129" s="506"/>
      <c r="J129" s="509"/>
    </row>
    <row r="130" spans="1:10" ht="12.75" customHeight="1">
      <c r="A130" s="506"/>
      <c r="B130" s="506"/>
      <c r="C130" s="506"/>
      <c r="D130" s="506"/>
      <c r="E130" s="506"/>
      <c r="F130" s="506"/>
      <c r="G130" s="510"/>
      <c r="H130" s="506"/>
      <c r="I130" s="506"/>
      <c r="J130" s="509"/>
    </row>
    <row r="131" spans="1:10" ht="12.75" customHeight="1">
      <c r="A131" s="506"/>
      <c r="B131" s="506"/>
      <c r="C131" s="506"/>
      <c r="D131" s="506"/>
      <c r="E131" s="506"/>
      <c r="F131" s="506"/>
      <c r="G131" s="510"/>
      <c r="H131" s="506"/>
      <c r="I131" s="506"/>
      <c r="J131" s="509"/>
    </row>
    <row r="132" spans="1:10" ht="12.75" customHeight="1">
      <c r="A132" s="506"/>
      <c r="B132" s="506"/>
      <c r="C132" s="506"/>
      <c r="D132" s="506"/>
      <c r="E132" s="506"/>
      <c r="F132" s="506"/>
      <c r="G132" s="510"/>
      <c r="H132" s="506"/>
      <c r="I132" s="506"/>
      <c r="J132" s="509"/>
    </row>
    <row r="133" spans="1:10" ht="12.75" customHeight="1">
      <c r="A133" s="506"/>
      <c r="B133" s="506"/>
      <c r="C133" s="506"/>
      <c r="D133" s="506"/>
      <c r="E133" s="506"/>
      <c r="F133" s="506"/>
      <c r="G133" s="510"/>
      <c r="H133" s="506"/>
      <c r="I133" s="506"/>
      <c r="J133" s="509"/>
    </row>
    <row r="134" spans="1:10" ht="12.75" customHeight="1">
      <c r="A134" s="506"/>
      <c r="B134" s="506"/>
      <c r="C134" s="506"/>
      <c r="D134" s="506"/>
      <c r="E134" s="506"/>
      <c r="F134" s="506"/>
      <c r="G134" s="510"/>
      <c r="H134" s="506"/>
      <c r="I134" s="506"/>
      <c r="J134" s="509"/>
    </row>
    <row r="135" spans="1:10" ht="12.75" customHeight="1">
      <c r="A135" s="506"/>
      <c r="B135" s="506"/>
      <c r="C135" s="506"/>
      <c r="D135" s="506"/>
      <c r="E135" s="506"/>
      <c r="F135" s="506"/>
      <c r="G135" s="510"/>
      <c r="H135" s="506"/>
      <c r="I135" s="506"/>
      <c r="J135" s="509"/>
    </row>
    <row r="136" spans="1:10" ht="12.75" customHeight="1">
      <c r="A136" s="506"/>
      <c r="B136" s="506"/>
      <c r="C136" s="506"/>
      <c r="D136" s="506"/>
      <c r="E136" s="506"/>
      <c r="F136" s="506"/>
      <c r="G136" s="510"/>
      <c r="H136" s="506"/>
      <c r="I136" s="506"/>
      <c r="J136" s="509"/>
    </row>
    <row r="137" spans="1:10" ht="12.75" customHeight="1">
      <c r="A137" s="506"/>
      <c r="B137" s="506"/>
      <c r="C137" s="506"/>
      <c r="D137" s="506"/>
      <c r="E137" s="506"/>
      <c r="F137" s="506"/>
      <c r="G137" s="510"/>
      <c r="H137" s="506"/>
      <c r="I137" s="506"/>
      <c r="J137" s="509"/>
    </row>
    <row r="138" spans="1:10" ht="12.75" customHeight="1">
      <c r="A138" s="506"/>
      <c r="B138" s="506"/>
      <c r="C138" s="506"/>
      <c r="D138" s="506"/>
      <c r="E138" s="506"/>
      <c r="F138" s="506"/>
      <c r="G138" s="510"/>
      <c r="H138" s="506"/>
      <c r="I138" s="506"/>
      <c r="J138" s="509"/>
    </row>
    <row r="139" spans="1:10" ht="12.75" customHeight="1">
      <c r="A139" s="506"/>
      <c r="B139" s="506"/>
      <c r="C139" s="506"/>
      <c r="D139" s="506"/>
      <c r="E139" s="506"/>
      <c r="F139" s="506"/>
      <c r="G139" s="510"/>
      <c r="H139" s="506"/>
      <c r="I139" s="506"/>
      <c r="J139" s="509"/>
    </row>
    <row r="140" spans="1:10" ht="12.75" customHeight="1">
      <c r="A140" s="506"/>
      <c r="B140" s="506"/>
      <c r="C140" s="506"/>
      <c r="D140" s="506"/>
      <c r="E140" s="506"/>
      <c r="F140" s="506"/>
      <c r="G140" s="510"/>
      <c r="H140" s="506"/>
      <c r="I140" s="506"/>
      <c r="J140" s="509"/>
    </row>
    <row r="141" spans="1:10" ht="12.75" customHeight="1">
      <c r="A141" s="506"/>
      <c r="B141" s="506"/>
      <c r="C141" s="506"/>
      <c r="D141" s="506"/>
      <c r="E141" s="506"/>
      <c r="F141" s="506"/>
      <c r="G141" s="510"/>
      <c r="H141" s="506"/>
      <c r="I141" s="506"/>
      <c r="J141" s="509"/>
    </row>
    <row r="142" spans="1:10" ht="12.75" customHeight="1">
      <c r="A142" s="506"/>
      <c r="B142" s="506"/>
      <c r="C142" s="506"/>
      <c r="D142" s="506"/>
      <c r="E142" s="506"/>
      <c r="F142" s="506"/>
      <c r="G142" s="510"/>
      <c r="H142" s="506"/>
      <c r="I142" s="506"/>
      <c r="J142" s="509"/>
    </row>
    <row r="143" spans="1:10" ht="12.75" customHeight="1">
      <c r="A143" s="506"/>
      <c r="B143" s="506"/>
      <c r="C143" s="506"/>
      <c r="D143" s="506"/>
      <c r="E143" s="506"/>
      <c r="F143" s="506"/>
      <c r="G143" s="510"/>
      <c r="H143" s="506"/>
      <c r="I143" s="506"/>
      <c r="J143" s="509"/>
    </row>
    <row r="144" spans="1:10" ht="12.75" customHeight="1">
      <c r="A144" s="506"/>
      <c r="B144" s="506"/>
      <c r="C144" s="506"/>
      <c r="D144" s="506"/>
      <c r="E144" s="506"/>
      <c r="F144" s="506"/>
      <c r="G144" s="510"/>
      <c r="H144" s="506"/>
      <c r="I144" s="506"/>
      <c r="J144" s="509"/>
    </row>
    <row r="145" spans="1:10" ht="12.75" customHeight="1">
      <c r="A145" s="506"/>
      <c r="B145" s="506"/>
      <c r="C145" s="506"/>
      <c r="D145" s="506"/>
      <c r="E145" s="506"/>
      <c r="F145" s="506"/>
      <c r="G145" s="510"/>
      <c r="H145" s="506"/>
      <c r="I145" s="506"/>
      <c r="J145" s="509"/>
    </row>
    <row r="146" spans="1:10" ht="12.75" customHeight="1">
      <c r="A146" s="506"/>
      <c r="B146" s="506"/>
      <c r="C146" s="506"/>
      <c r="D146" s="506"/>
      <c r="E146" s="506"/>
      <c r="F146" s="506"/>
      <c r="G146" s="510"/>
      <c r="H146" s="506"/>
      <c r="I146" s="506"/>
      <c r="J146" s="509"/>
    </row>
    <row r="147" spans="1:10" ht="12.75" customHeight="1">
      <c r="A147" s="506"/>
      <c r="B147" s="506"/>
      <c r="C147" s="506"/>
      <c r="D147" s="506"/>
      <c r="E147" s="506"/>
      <c r="F147" s="506"/>
      <c r="G147" s="510"/>
      <c r="H147" s="506"/>
      <c r="I147" s="506"/>
      <c r="J147" s="509"/>
    </row>
    <row r="148" spans="1:10" ht="12.75" customHeight="1">
      <c r="A148" s="506"/>
      <c r="B148" s="506"/>
      <c r="C148" s="506"/>
      <c r="D148" s="506"/>
      <c r="E148" s="506"/>
      <c r="F148" s="506"/>
      <c r="G148" s="510"/>
      <c r="H148" s="506"/>
      <c r="I148" s="506"/>
      <c r="J148" s="509"/>
    </row>
    <row r="149" spans="1:10" ht="12.75" customHeight="1">
      <c r="A149" s="506"/>
      <c r="B149" s="506"/>
      <c r="C149" s="506"/>
      <c r="D149" s="506"/>
      <c r="E149" s="506"/>
      <c r="F149" s="506"/>
      <c r="G149" s="510"/>
      <c r="H149" s="506"/>
      <c r="I149" s="506"/>
      <c r="J149" s="509"/>
    </row>
    <row r="150" spans="1:10" ht="12.75" customHeight="1">
      <c r="A150" s="506"/>
      <c r="B150" s="506"/>
      <c r="C150" s="506"/>
      <c r="D150" s="506"/>
      <c r="E150" s="506"/>
      <c r="F150" s="506"/>
      <c r="G150" s="510"/>
      <c r="H150" s="506"/>
      <c r="I150" s="506"/>
      <c r="J150" s="509"/>
    </row>
    <row r="151" spans="1:10" ht="12.75" customHeight="1">
      <c r="A151" s="506"/>
      <c r="B151" s="506"/>
      <c r="C151" s="506"/>
      <c r="D151" s="506"/>
      <c r="E151" s="506"/>
      <c r="F151" s="506"/>
      <c r="G151" s="510"/>
      <c r="H151" s="506"/>
      <c r="I151" s="506"/>
      <c r="J151" s="509"/>
    </row>
    <row r="152" spans="1:10" ht="12.75" customHeight="1">
      <c r="A152" s="506"/>
      <c r="B152" s="506"/>
      <c r="C152" s="506"/>
      <c r="D152" s="506"/>
      <c r="E152" s="506"/>
      <c r="F152" s="506"/>
      <c r="G152" s="510"/>
      <c r="H152" s="506"/>
      <c r="I152" s="506"/>
      <c r="J152" s="509"/>
    </row>
    <row r="153" spans="1:10" ht="12.75" customHeight="1">
      <c r="A153" s="516"/>
      <c r="B153" s="516"/>
      <c r="C153" s="516"/>
      <c r="D153" s="516"/>
      <c r="E153" s="516"/>
      <c r="F153" s="516"/>
      <c r="G153" s="517"/>
      <c r="H153" s="516"/>
      <c r="I153" s="516"/>
      <c r="J153" s="518"/>
    </row>
    <row r="154" spans="1:10" ht="12.75" customHeight="1">
      <c r="A154" s="516"/>
      <c r="B154" s="516"/>
      <c r="C154" s="516"/>
      <c r="D154" s="516"/>
      <c r="E154" s="516"/>
      <c r="F154" s="516"/>
      <c r="G154" s="517"/>
      <c r="H154" s="516"/>
      <c r="I154" s="516"/>
      <c r="J154" s="518"/>
    </row>
    <row r="155" spans="1:10" ht="12.75" customHeight="1">
      <c r="A155" s="516"/>
      <c r="B155" s="516"/>
      <c r="C155" s="516"/>
      <c r="D155" s="516"/>
      <c r="E155" s="516"/>
      <c r="F155" s="516"/>
      <c r="G155" s="517"/>
      <c r="H155" s="516"/>
      <c r="I155" s="516"/>
      <c r="J155" s="518"/>
    </row>
    <row r="156" spans="1:10" ht="12.75" customHeight="1">
      <c r="A156" s="516"/>
      <c r="B156" s="516"/>
      <c r="C156" s="516"/>
      <c r="D156" s="516"/>
      <c r="E156" s="516"/>
      <c r="F156" s="516"/>
      <c r="G156" s="517"/>
      <c r="H156" s="516"/>
      <c r="I156" s="516"/>
      <c r="J156" s="518"/>
    </row>
    <row r="157" spans="1:10" ht="12.75" customHeight="1">
      <c r="A157" s="516"/>
      <c r="B157" s="516"/>
      <c r="C157" s="516"/>
      <c r="D157" s="516"/>
      <c r="E157" s="516"/>
      <c r="F157" s="516"/>
      <c r="G157" s="517"/>
      <c r="H157" s="516"/>
      <c r="I157" s="516"/>
      <c r="J157" s="518"/>
    </row>
    <row r="158" spans="1:10" ht="12.75" customHeight="1">
      <c r="A158" s="516"/>
      <c r="B158" s="516"/>
      <c r="C158" s="516"/>
      <c r="D158" s="516"/>
      <c r="E158" s="516"/>
      <c r="F158" s="516"/>
      <c r="G158" s="517"/>
      <c r="H158" s="516"/>
      <c r="I158" s="516"/>
      <c r="J158" s="518"/>
    </row>
    <row r="159" spans="1:10" ht="12.75" customHeight="1">
      <c r="A159" s="516"/>
      <c r="B159" s="516"/>
      <c r="C159" s="516"/>
      <c r="D159" s="516"/>
      <c r="E159" s="516"/>
      <c r="F159" s="516"/>
      <c r="G159" s="517"/>
      <c r="H159" s="516"/>
      <c r="I159" s="516"/>
      <c r="J159" s="518"/>
    </row>
    <row r="160" spans="1:10" ht="12.75" customHeight="1">
      <c r="A160" s="516"/>
      <c r="B160" s="516"/>
      <c r="C160" s="516"/>
      <c r="D160" s="516"/>
      <c r="E160" s="516"/>
      <c r="F160" s="516"/>
      <c r="G160" s="517"/>
      <c r="H160" s="516"/>
      <c r="I160" s="516"/>
      <c r="J160" s="518"/>
    </row>
    <row r="161" spans="1:10" ht="12.75" customHeight="1">
      <c r="A161" s="516"/>
      <c r="B161" s="516"/>
      <c r="C161" s="516"/>
      <c r="D161" s="516"/>
      <c r="E161" s="516"/>
      <c r="F161" s="516"/>
      <c r="G161" s="517"/>
      <c r="H161" s="516"/>
      <c r="I161" s="516"/>
      <c r="J161" s="518"/>
    </row>
    <row r="162" spans="1:10" ht="12.75" customHeight="1">
      <c r="A162" s="516"/>
      <c r="B162" s="516"/>
      <c r="C162" s="516"/>
      <c r="D162" s="516"/>
      <c r="E162" s="516"/>
      <c r="F162" s="516"/>
      <c r="G162" s="517"/>
      <c r="H162" s="516"/>
      <c r="I162" s="516"/>
      <c r="J162" s="518"/>
    </row>
    <row r="163" spans="1:10" ht="12.75" customHeight="1">
      <c r="A163" s="516"/>
      <c r="B163" s="516"/>
      <c r="C163" s="516"/>
      <c r="D163" s="516"/>
      <c r="E163" s="516"/>
      <c r="F163" s="516"/>
      <c r="G163" s="517"/>
      <c r="H163" s="516"/>
      <c r="I163" s="516"/>
      <c r="J163" s="518"/>
    </row>
    <row r="164" spans="1:10" ht="12.75" customHeight="1">
      <c r="A164" s="516"/>
      <c r="B164" s="516"/>
      <c r="C164" s="516"/>
      <c r="D164" s="516"/>
      <c r="E164" s="516"/>
      <c r="F164" s="516"/>
      <c r="G164" s="517"/>
      <c r="H164" s="516"/>
      <c r="I164" s="516"/>
      <c r="J164" s="518"/>
    </row>
    <row r="165" spans="1:10" ht="12.75" customHeight="1">
      <c r="A165" s="516"/>
      <c r="B165" s="516"/>
      <c r="C165" s="516"/>
      <c r="D165" s="516"/>
      <c r="E165" s="516"/>
      <c r="F165" s="516"/>
      <c r="G165" s="517"/>
      <c r="H165" s="516"/>
      <c r="I165" s="516"/>
      <c r="J165" s="518"/>
    </row>
    <row r="166" spans="1:10" ht="12.75" customHeight="1">
      <c r="A166" s="516"/>
      <c r="B166" s="516"/>
      <c r="C166" s="516"/>
      <c r="D166" s="516"/>
      <c r="E166" s="516"/>
      <c r="F166" s="516"/>
      <c r="G166" s="517"/>
      <c r="H166" s="516"/>
      <c r="I166" s="516"/>
      <c r="J166" s="518"/>
    </row>
    <row r="167" spans="1:10" ht="12.75" customHeight="1">
      <c r="A167" s="516"/>
      <c r="B167" s="516"/>
      <c r="C167" s="516"/>
      <c r="D167" s="516"/>
      <c r="E167" s="516"/>
      <c r="F167" s="516"/>
      <c r="G167" s="517"/>
      <c r="H167" s="516"/>
      <c r="I167" s="516"/>
      <c r="J167" s="518"/>
    </row>
    <row r="168" spans="1:10" ht="12.75" customHeight="1">
      <c r="A168" s="516"/>
      <c r="B168" s="516"/>
      <c r="C168" s="516"/>
      <c r="D168" s="516"/>
      <c r="E168" s="516"/>
      <c r="F168" s="516"/>
      <c r="G168" s="517"/>
      <c r="H168" s="516"/>
      <c r="I168" s="516"/>
      <c r="J168" s="518"/>
    </row>
    <row r="169" spans="1:10" ht="12.75" customHeight="1">
      <c r="A169" s="516"/>
      <c r="B169" s="516"/>
      <c r="C169" s="516"/>
      <c r="D169" s="516"/>
      <c r="E169" s="516"/>
      <c r="F169" s="516"/>
      <c r="G169" s="517"/>
      <c r="H169" s="516"/>
      <c r="I169" s="516"/>
      <c r="J169" s="518"/>
    </row>
    <row r="170" spans="1:10" ht="12.75" customHeight="1">
      <c r="A170" s="516"/>
      <c r="B170" s="516"/>
      <c r="C170" s="516"/>
      <c r="D170" s="516"/>
      <c r="E170" s="516"/>
      <c r="F170" s="516"/>
      <c r="G170" s="517"/>
      <c r="H170" s="516"/>
      <c r="I170" s="516"/>
      <c r="J170" s="518"/>
    </row>
    <row r="171" spans="1:10" ht="12.75" customHeight="1">
      <c r="A171" s="516"/>
      <c r="B171" s="516"/>
      <c r="C171" s="516"/>
      <c r="D171" s="516"/>
      <c r="E171" s="516"/>
      <c r="F171" s="516"/>
      <c r="G171" s="517"/>
      <c r="H171" s="516"/>
      <c r="I171" s="516"/>
      <c r="J171" s="518"/>
    </row>
    <row r="172" spans="1:10" ht="12.75" customHeight="1">
      <c r="A172" s="516"/>
      <c r="B172" s="516"/>
      <c r="C172" s="516"/>
      <c r="D172" s="516"/>
      <c r="E172" s="516"/>
      <c r="F172" s="516"/>
      <c r="G172" s="517"/>
      <c r="H172" s="516"/>
      <c r="I172" s="516"/>
      <c r="J172" s="518"/>
    </row>
    <row r="173" spans="1:10" ht="12.75" customHeight="1">
      <c r="A173" s="516"/>
      <c r="B173" s="516"/>
      <c r="C173" s="516"/>
      <c r="D173" s="516"/>
      <c r="E173" s="516"/>
      <c r="F173" s="516"/>
      <c r="G173" s="517"/>
      <c r="H173" s="516"/>
      <c r="I173" s="516"/>
      <c r="J173" s="518"/>
    </row>
    <row r="174" spans="1:10" ht="12.75" customHeight="1">
      <c r="A174" s="516"/>
      <c r="B174" s="516"/>
      <c r="C174" s="516"/>
      <c r="D174" s="516"/>
      <c r="E174" s="516"/>
      <c r="F174" s="516"/>
      <c r="G174" s="517"/>
      <c r="H174" s="516"/>
      <c r="I174" s="516"/>
      <c r="J174" s="518"/>
    </row>
    <row r="175" spans="1:10" ht="12.75" customHeight="1">
      <c r="A175" s="516"/>
      <c r="B175" s="516"/>
      <c r="C175" s="516"/>
      <c r="D175" s="516"/>
      <c r="E175" s="516"/>
      <c r="F175" s="516"/>
      <c r="G175" s="517"/>
      <c r="H175" s="516"/>
      <c r="I175" s="516"/>
      <c r="J175" s="518"/>
    </row>
    <row r="176" spans="1:10" ht="12.75" customHeight="1">
      <c r="A176" s="516"/>
      <c r="B176" s="516"/>
      <c r="C176" s="516"/>
      <c r="D176" s="516"/>
      <c r="E176" s="516"/>
      <c r="F176" s="516"/>
      <c r="G176" s="517"/>
      <c r="H176" s="516"/>
      <c r="I176" s="516"/>
      <c r="J176" s="518"/>
    </row>
    <row r="177" spans="1:10" ht="12.75" customHeight="1">
      <c r="A177" s="516"/>
      <c r="B177" s="516"/>
      <c r="C177" s="516"/>
      <c r="D177" s="516"/>
      <c r="E177" s="516"/>
      <c r="F177" s="516"/>
      <c r="G177" s="517"/>
      <c r="H177" s="516"/>
      <c r="I177" s="516"/>
      <c r="J177" s="518"/>
    </row>
    <row r="178" spans="1:10" ht="12.75" customHeight="1">
      <c r="A178" s="516"/>
      <c r="B178" s="516"/>
      <c r="C178" s="516"/>
      <c r="D178" s="516"/>
      <c r="E178" s="516"/>
      <c r="F178" s="516"/>
      <c r="G178" s="517"/>
      <c r="H178" s="516"/>
      <c r="I178" s="516"/>
      <c r="J178" s="518"/>
    </row>
    <row r="179" spans="1:10" ht="12.75" customHeight="1">
      <c r="A179" s="516"/>
      <c r="B179" s="516"/>
      <c r="C179" s="516"/>
      <c r="D179" s="516"/>
      <c r="E179" s="516"/>
      <c r="F179" s="516"/>
      <c r="G179" s="517"/>
      <c r="H179" s="516"/>
      <c r="I179" s="516"/>
      <c r="J179" s="518"/>
    </row>
    <row r="180" spans="1:10" ht="12.75" customHeight="1">
      <c r="A180" s="516"/>
      <c r="B180" s="516"/>
      <c r="C180" s="516"/>
      <c r="D180" s="516"/>
      <c r="E180" s="516"/>
      <c r="F180" s="516"/>
      <c r="G180" s="517"/>
      <c r="H180" s="516"/>
      <c r="I180" s="516"/>
      <c r="J180" s="518"/>
    </row>
    <row r="181" spans="1:10" ht="12.75" customHeight="1">
      <c r="A181" s="516"/>
      <c r="B181" s="516"/>
      <c r="C181" s="516"/>
      <c r="D181" s="516"/>
      <c r="E181" s="516"/>
      <c r="F181" s="516"/>
      <c r="G181" s="517"/>
      <c r="H181" s="516"/>
      <c r="I181" s="516"/>
      <c r="J181" s="518"/>
    </row>
    <row r="182" spans="1:10" ht="12.75" customHeight="1">
      <c r="A182" s="516"/>
      <c r="B182" s="516"/>
      <c r="C182" s="516"/>
      <c r="D182" s="516"/>
      <c r="E182" s="516"/>
      <c r="F182" s="516"/>
      <c r="G182" s="517"/>
      <c r="H182" s="516"/>
      <c r="I182" s="516"/>
      <c r="J182" s="518"/>
    </row>
    <row r="183" spans="1:10" ht="12.75" customHeight="1">
      <c r="A183" s="516"/>
      <c r="B183" s="516"/>
      <c r="C183" s="516"/>
      <c r="D183" s="516"/>
      <c r="E183" s="516"/>
      <c r="F183" s="516"/>
      <c r="G183" s="517"/>
      <c r="H183" s="516"/>
      <c r="I183" s="516"/>
      <c r="J183" s="518"/>
    </row>
    <row r="184" spans="1:10" ht="12.75" customHeight="1">
      <c r="A184" s="516"/>
      <c r="B184" s="516"/>
      <c r="C184" s="516"/>
      <c r="D184" s="516"/>
      <c r="E184" s="516"/>
      <c r="F184" s="516"/>
      <c r="G184" s="517"/>
      <c r="H184" s="516"/>
      <c r="I184" s="516"/>
      <c r="J184" s="518"/>
    </row>
    <row r="185" spans="1:10" ht="12.75" customHeight="1">
      <c r="A185" s="516"/>
      <c r="B185" s="516"/>
      <c r="C185" s="516"/>
      <c r="D185" s="516"/>
      <c r="E185" s="516"/>
      <c r="F185" s="516"/>
      <c r="G185" s="517"/>
      <c r="H185" s="516"/>
      <c r="I185" s="516"/>
      <c r="J185" s="518"/>
    </row>
    <row r="186" spans="1:10" ht="12.75" customHeight="1">
      <c r="A186" s="516"/>
      <c r="B186" s="516"/>
      <c r="C186" s="516"/>
      <c r="D186" s="516"/>
      <c r="E186" s="516"/>
      <c r="F186" s="516"/>
      <c r="G186" s="517"/>
      <c r="H186" s="516"/>
      <c r="I186" s="516"/>
      <c r="J186" s="518"/>
    </row>
    <row r="187" spans="1:10" ht="12.75" customHeight="1">
      <c r="A187" s="516"/>
      <c r="B187" s="516"/>
      <c r="C187" s="516"/>
      <c r="D187" s="516"/>
      <c r="E187" s="516"/>
      <c r="F187" s="516"/>
      <c r="G187" s="517"/>
      <c r="H187" s="516"/>
      <c r="I187" s="516"/>
      <c r="J187" s="518"/>
    </row>
    <row r="188" spans="1:10" ht="12.75" customHeight="1">
      <c r="A188" s="516"/>
      <c r="B188" s="516"/>
      <c r="C188" s="516"/>
      <c r="D188" s="516"/>
      <c r="E188" s="516"/>
      <c r="F188" s="516"/>
      <c r="G188" s="517"/>
      <c r="H188" s="516"/>
      <c r="I188" s="516"/>
      <c r="J188" s="518"/>
    </row>
    <row r="189" spans="1:10" ht="12.75" customHeight="1">
      <c r="A189" s="516"/>
      <c r="B189" s="516"/>
      <c r="C189" s="516"/>
      <c r="D189" s="516"/>
      <c r="E189" s="516"/>
      <c r="F189" s="516"/>
      <c r="G189" s="517"/>
      <c r="H189" s="516"/>
      <c r="I189" s="516"/>
      <c r="J189" s="518"/>
    </row>
    <row r="190" spans="1:10" ht="12.75" customHeight="1">
      <c r="A190" s="516"/>
      <c r="B190" s="516"/>
      <c r="C190" s="516"/>
      <c r="D190" s="516"/>
      <c r="E190" s="516"/>
      <c r="F190" s="516"/>
      <c r="G190" s="517"/>
      <c r="H190" s="516"/>
      <c r="I190" s="516"/>
      <c r="J190" s="518"/>
    </row>
    <row r="191" spans="1:10" ht="12.75" customHeight="1">
      <c r="A191" s="516"/>
      <c r="B191" s="516"/>
      <c r="C191" s="516"/>
      <c r="D191" s="516"/>
      <c r="E191" s="516"/>
      <c r="F191" s="516"/>
      <c r="G191" s="517"/>
      <c r="H191" s="516"/>
      <c r="I191" s="516"/>
      <c r="J191" s="518"/>
    </row>
    <row r="192" spans="1:10" ht="12.75" customHeight="1">
      <c r="A192" s="516"/>
      <c r="B192" s="516"/>
      <c r="C192" s="516"/>
      <c r="D192" s="516"/>
      <c r="E192" s="516"/>
      <c r="F192" s="516"/>
      <c r="G192" s="517"/>
      <c r="H192" s="516"/>
      <c r="I192" s="516"/>
      <c r="J192" s="518"/>
    </row>
    <row r="193" spans="1:10" ht="12.75" customHeight="1">
      <c r="A193" s="516"/>
      <c r="B193" s="516"/>
      <c r="C193" s="516"/>
      <c r="D193" s="516"/>
      <c r="E193" s="516"/>
      <c r="F193" s="516"/>
      <c r="G193" s="517"/>
      <c r="H193" s="516"/>
      <c r="I193" s="516"/>
      <c r="J193" s="518"/>
    </row>
    <row r="194" spans="1:10" ht="12.75" customHeight="1">
      <c r="A194" s="516"/>
      <c r="B194" s="516"/>
      <c r="C194" s="516"/>
      <c r="D194" s="516"/>
      <c r="E194" s="516"/>
      <c r="F194" s="516"/>
      <c r="G194" s="517"/>
      <c r="H194" s="516"/>
      <c r="I194" s="516"/>
      <c r="J194" s="518"/>
    </row>
    <row r="195" spans="1:10" ht="12.75" customHeight="1">
      <c r="A195" s="516"/>
      <c r="B195" s="516"/>
      <c r="C195" s="516"/>
      <c r="D195" s="516"/>
      <c r="E195" s="516"/>
      <c r="F195" s="516"/>
      <c r="G195" s="517"/>
      <c r="H195" s="516"/>
      <c r="I195" s="516"/>
      <c r="J195" s="518"/>
    </row>
    <row r="196" spans="1:10" ht="12.75" customHeight="1">
      <c r="A196" s="516"/>
      <c r="B196" s="516"/>
      <c r="C196" s="516"/>
      <c r="D196" s="516"/>
      <c r="E196" s="516"/>
      <c r="F196" s="516"/>
      <c r="G196" s="517"/>
      <c r="H196" s="516"/>
      <c r="I196" s="516"/>
      <c r="J196" s="518"/>
    </row>
    <row r="197" spans="1:10" ht="12.75" customHeight="1">
      <c r="A197" s="516"/>
      <c r="B197" s="516"/>
      <c r="C197" s="516"/>
      <c r="D197" s="516"/>
      <c r="E197" s="516"/>
      <c r="F197" s="516"/>
      <c r="G197" s="517"/>
      <c r="H197" s="516"/>
      <c r="I197" s="516"/>
      <c r="J197" s="518"/>
    </row>
    <row r="198" spans="1:10" ht="12.75" customHeight="1">
      <c r="A198" s="516"/>
      <c r="B198" s="516"/>
      <c r="C198" s="516"/>
      <c r="D198" s="516"/>
      <c r="E198" s="516"/>
      <c r="F198" s="516"/>
      <c r="G198" s="517"/>
      <c r="H198" s="516"/>
      <c r="I198" s="516"/>
      <c r="J198" s="518"/>
    </row>
    <row r="199" spans="1:10" ht="12.75" customHeight="1">
      <c r="A199" s="516"/>
      <c r="B199" s="516"/>
      <c r="C199" s="516"/>
      <c r="D199" s="516"/>
      <c r="E199" s="516"/>
      <c r="F199" s="516"/>
      <c r="G199" s="517"/>
      <c r="H199" s="516"/>
      <c r="I199" s="516"/>
      <c r="J199" s="518"/>
    </row>
    <row r="200" spans="1:10" ht="12.75" customHeight="1">
      <c r="A200" s="516"/>
      <c r="B200" s="516"/>
      <c r="C200" s="516"/>
      <c r="D200" s="516"/>
      <c r="E200" s="516"/>
      <c r="F200" s="516"/>
      <c r="G200" s="517"/>
      <c r="H200" s="516"/>
      <c r="I200" s="516"/>
      <c r="J200" s="518"/>
    </row>
    <row r="201" spans="1:10" ht="12.75" customHeight="1">
      <c r="A201" s="516"/>
      <c r="B201" s="516"/>
      <c r="C201" s="516"/>
      <c r="D201" s="516"/>
      <c r="E201" s="516"/>
      <c r="F201" s="516"/>
      <c r="G201" s="517"/>
      <c r="H201" s="516"/>
      <c r="I201" s="516"/>
      <c r="J201" s="518"/>
    </row>
    <row r="202" spans="1:10" ht="12.75" customHeight="1">
      <c r="A202" s="516"/>
      <c r="B202" s="516"/>
      <c r="C202" s="516"/>
      <c r="D202" s="516"/>
      <c r="E202" s="516"/>
      <c r="F202" s="516"/>
      <c r="G202" s="517"/>
      <c r="H202" s="516"/>
      <c r="I202" s="516"/>
      <c r="J202" s="518"/>
    </row>
    <row r="203" spans="1:10" ht="12.75" customHeight="1">
      <c r="A203" s="516"/>
      <c r="B203" s="516"/>
      <c r="C203" s="516"/>
      <c r="D203" s="516"/>
      <c r="E203" s="516"/>
      <c r="F203" s="516"/>
      <c r="G203" s="517"/>
      <c r="H203" s="516"/>
      <c r="I203" s="516"/>
      <c r="J203" s="518"/>
    </row>
    <row r="204" spans="1:10" ht="12.75" customHeight="1">
      <c r="A204" s="516"/>
      <c r="B204" s="516"/>
      <c r="C204" s="516"/>
      <c r="D204" s="516"/>
      <c r="E204" s="516"/>
      <c r="F204" s="516"/>
      <c r="G204" s="517"/>
      <c r="H204" s="516"/>
      <c r="I204" s="516"/>
      <c r="J204" s="518"/>
    </row>
    <row r="205" spans="1:10" ht="12.75" customHeight="1">
      <c r="A205" s="516"/>
      <c r="B205" s="516"/>
      <c r="C205" s="516"/>
      <c r="D205" s="516"/>
      <c r="E205" s="516"/>
      <c r="F205" s="516"/>
      <c r="G205" s="517"/>
      <c r="H205" s="516"/>
      <c r="I205" s="516"/>
      <c r="J205" s="518"/>
    </row>
    <row r="206" spans="1:10" ht="12.75" customHeight="1">
      <c r="A206" s="516"/>
      <c r="B206" s="516"/>
      <c r="C206" s="516"/>
      <c r="D206" s="516"/>
      <c r="E206" s="516"/>
      <c r="F206" s="516"/>
      <c r="G206" s="517"/>
      <c r="H206" s="516"/>
      <c r="I206" s="516"/>
      <c r="J206" s="518"/>
    </row>
    <row r="207" spans="1:10" ht="12.75" customHeight="1">
      <c r="A207" s="516"/>
      <c r="B207" s="516"/>
      <c r="C207" s="516"/>
      <c r="D207" s="516"/>
      <c r="E207" s="516"/>
      <c r="F207" s="516"/>
      <c r="G207" s="517"/>
      <c r="H207" s="516"/>
      <c r="I207" s="516"/>
      <c r="J207" s="518"/>
    </row>
    <row r="208" spans="1:10" ht="12.75" customHeight="1">
      <c r="A208" s="516"/>
      <c r="B208" s="516"/>
      <c r="C208" s="516"/>
      <c r="D208" s="516"/>
      <c r="E208" s="516"/>
      <c r="F208" s="516"/>
      <c r="G208" s="517"/>
      <c r="H208" s="516"/>
      <c r="I208" s="516"/>
      <c r="J208" s="518"/>
    </row>
    <row r="209" spans="1:10" ht="12.75" customHeight="1">
      <c r="A209" s="516"/>
      <c r="B209" s="516"/>
      <c r="C209" s="516"/>
      <c r="D209" s="516"/>
      <c r="E209" s="516"/>
      <c r="F209" s="516"/>
      <c r="G209" s="517"/>
      <c r="H209" s="516"/>
      <c r="I209" s="516"/>
      <c r="J209" s="518"/>
    </row>
    <row r="210" spans="1:10" ht="12.75" customHeight="1">
      <c r="A210" s="516"/>
      <c r="B210" s="516"/>
      <c r="C210" s="516"/>
      <c r="D210" s="516"/>
      <c r="E210" s="516"/>
      <c r="F210" s="516"/>
      <c r="G210" s="517"/>
      <c r="H210" s="516"/>
      <c r="I210" s="516"/>
      <c r="J210" s="518"/>
    </row>
    <row r="211" spans="1:10" ht="12.75" customHeight="1">
      <c r="A211" s="516"/>
      <c r="B211" s="516"/>
      <c r="C211" s="516"/>
      <c r="D211" s="516"/>
      <c r="E211" s="516"/>
      <c r="F211" s="516"/>
      <c r="G211" s="517"/>
      <c r="H211" s="516"/>
      <c r="I211" s="516"/>
      <c r="J211" s="518"/>
    </row>
    <row r="212" spans="1:10" ht="12.75" customHeight="1">
      <c r="A212" s="516"/>
      <c r="B212" s="516"/>
      <c r="C212" s="516"/>
      <c r="D212" s="516"/>
      <c r="E212" s="516"/>
      <c r="F212" s="516"/>
      <c r="G212" s="517"/>
      <c r="H212" s="516"/>
      <c r="I212" s="516"/>
      <c r="J212" s="518"/>
    </row>
    <row r="213" spans="1:10" ht="12.75" customHeight="1">
      <c r="A213" s="516"/>
      <c r="B213" s="516"/>
      <c r="C213" s="516"/>
      <c r="D213" s="516"/>
      <c r="E213" s="516"/>
      <c r="F213" s="516"/>
      <c r="G213" s="517"/>
      <c r="H213" s="516"/>
      <c r="I213" s="516"/>
      <c r="J213" s="518"/>
    </row>
    <row r="214" spans="1:10" ht="12.75" customHeight="1">
      <c r="A214" s="516"/>
      <c r="B214" s="516"/>
      <c r="C214" s="516"/>
      <c r="D214" s="516"/>
      <c r="E214" s="516"/>
      <c r="F214" s="516"/>
      <c r="G214" s="517"/>
      <c r="H214" s="516"/>
      <c r="I214" s="516"/>
      <c r="J214" s="518"/>
    </row>
    <row r="215" spans="1:10" ht="12.75" customHeight="1">
      <c r="A215" s="516"/>
      <c r="B215" s="516"/>
      <c r="C215" s="516"/>
      <c r="D215" s="516"/>
      <c r="E215" s="516"/>
      <c r="F215" s="516"/>
      <c r="G215" s="517"/>
      <c r="H215" s="516"/>
      <c r="I215" s="516"/>
      <c r="J215" s="518"/>
    </row>
    <row r="216" spans="1:10" ht="12.75" customHeight="1">
      <c r="A216" s="516"/>
      <c r="B216" s="516"/>
      <c r="C216" s="516"/>
      <c r="D216" s="516"/>
      <c r="E216" s="516"/>
      <c r="F216" s="516"/>
      <c r="G216" s="517"/>
      <c r="H216" s="516"/>
      <c r="I216" s="516"/>
      <c r="J216" s="518"/>
    </row>
    <row r="217" spans="1:10" ht="12.75" customHeight="1">
      <c r="A217" s="516"/>
      <c r="B217" s="516"/>
      <c r="C217" s="516"/>
      <c r="D217" s="516"/>
      <c r="E217" s="516"/>
      <c r="F217" s="516"/>
      <c r="G217" s="517"/>
      <c r="H217" s="516"/>
      <c r="I217" s="516"/>
      <c r="J217" s="518"/>
    </row>
    <row r="218" spans="1:10" ht="12.75" customHeight="1">
      <c r="A218" s="516"/>
      <c r="B218" s="516"/>
      <c r="C218" s="516"/>
      <c r="D218" s="516"/>
      <c r="E218" s="516"/>
      <c r="F218" s="516"/>
      <c r="G218" s="517"/>
      <c r="H218" s="516"/>
      <c r="I218" s="516"/>
      <c r="J218" s="518"/>
    </row>
    <row r="219" spans="1:10" ht="12.75" customHeight="1">
      <c r="A219" s="516"/>
      <c r="B219" s="516"/>
      <c r="C219" s="516"/>
      <c r="D219" s="516"/>
      <c r="E219" s="516"/>
      <c r="F219" s="516"/>
      <c r="G219" s="517"/>
      <c r="H219" s="516"/>
      <c r="I219" s="516"/>
      <c r="J219" s="518"/>
    </row>
    <row r="220" spans="1:10" ht="12.75" customHeight="1">
      <c r="A220" s="516"/>
      <c r="B220" s="516"/>
      <c r="C220" s="516"/>
      <c r="D220" s="516"/>
      <c r="E220" s="516"/>
      <c r="F220" s="516"/>
      <c r="G220" s="517"/>
      <c r="H220" s="516"/>
      <c r="I220" s="516"/>
      <c r="J220" s="518"/>
    </row>
    <row r="221" spans="1:10" ht="12.75" customHeight="1">
      <c r="A221" s="516"/>
      <c r="B221" s="516"/>
      <c r="C221" s="516"/>
      <c r="D221" s="516"/>
      <c r="E221" s="516"/>
      <c r="F221" s="516"/>
      <c r="G221" s="517"/>
      <c r="H221" s="516"/>
      <c r="I221" s="516"/>
      <c r="J221" s="518"/>
    </row>
    <row r="222" spans="1:10" ht="12.75" customHeight="1">
      <c r="A222" s="516"/>
      <c r="B222" s="516"/>
      <c r="C222" s="516"/>
      <c r="D222" s="516"/>
      <c r="E222" s="516"/>
      <c r="F222" s="516"/>
      <c r="G222" s="517"/>
      <c r="H222" s="516"/>
      <c r="I222" s="516"/>
      <c r="J222" s="518"/>
    </row>
    <row r="223" spans="1:10" ht="12.75" customHeight="1">
      <c r="A223" s="516"/>
      <c r="B223" s="516"/>
      <c r="C223" s="516"/>
      <c r="D223" s="516"/>
      <c r="E223" s="516"/>
      <c r="F223" s="516"/>
      <c r="G223" s="517"/>
      <c r="H223" s="516"/>
      <c r="I223" s="516"/>
      <c r="J223" s="518"/>
    </row>
    <row r="224" spans="1:10" ht="12.75" customHeight="1">
      <c r="A224" s="516"/>
      <c r="B224" s="516"/>
      <c r="C224" s="516"/>
      <c r="D224" s="516"/>
      <c r="E224" s="516"/>
      <c r="F224" s="516"/>
      <c r="G224" s="517"/>
      <c r="H224" s="516"/>
      <c r="I224" s="516"/>
      <c r="J224" s="518"/>
    </row>
    <row r="225" spans="1:10" ht="12.75" customHeight="1">
      <c r="A225" s="516"/>
      <c r="B225" s="516"/>
      <c r="C225" s="516"/>
      <c r="D225" s="516"/>
      <c r="E225" s="516"/>
      <c r="F225" s="516"/>
      <c r="G225" s="517"/>
      <c r="H225" s="516"/>
      <c r="I225" s="516"/>
      <c r="J225" s="518"/>
    </row>
    <row r="226" spans="1:10" ht="12.75" customHeight="1">
      <c r="A226" s="516"/>
      <c r="B226" s="516"/>
      <c r="C226" s="516"/>
      <c r="D226" s="516"/>
      <c r="E226" s="516"/>
      <c r="F226" s="516"/>
      <c r="G226" s="517"/>
      <c r="H226" s="516"/>
      <c r="I226" s="516"/>
      <c r="J226" s="518"/>
    </row>
    <row r="227" spans="1:10" ht="12.75" customHeight="1">
      <c r="A227" s="516"/>
      <c r="B227" s="516"/>
      <c r="C227" s="516"/>
      <c r="D227" s="516"/>
      <c r="E227" s="516"/>
      <c r="F227" s="516"/>
      <c r="G227" s="517"/>
      <c r="H227" s="516"/>
      <c r="I227" s="516"/>
      <c r="J227" s="518"/>
    </row>
    <row r="228" spans="1:10" ht="12.75" customHeight="1">
      <c r="A228" s="516"/>
      <c r="B228" s="516"/>
      <c r="C228" s="516"/>
      <c r="D228" s="516"/>
      <c r="E228" s="516"/>
      <c r="F228" s="516"/>
      <c r="G228" s="517"/>
      <c r="H228" s="516"/>
      <c r="I228" s="516"/>
      <c r="J228" s="518"/>
    </row>
    <row r="229" spans="1:10" ht="12.75" customHeight="1">
      <c r="A229" s="516"/>
      <c r="B229" s="516"/>
      <c r="C229" s="516"/>
      <c r="D229" s="516"/>
      <c r="E229" s="516"/>
      <c r="F229" s="516"/>
      <c r="G229" s="517"/>
      <c r="H229" s="516"/>
      <c r="I229" s="516"/>
      <c r="J229" s="518"/>
    </row>
    <row r="230" spans="1:10" ht="12.75" customHeight="1">
      <c r="A230" s="516"/>
      <c r="B230" s="516"/>
      <c r="C230" s="516"/>
      <c r="D230" s="516"/>
      <c r="E230" s="516"/>
      <c r="F230" s="516"/>
      <c r="G230" s="517"/>
      <c r="H230" s="516"/>
      <c r="I230" s="516"/>
      <c r="J230" s="518"/>
    </row>
    <row r="231" spans="1:10" ht="12.75" customHeight="1">
      <c r="A231" s="516"/>
      <c r="B231" s="516"/>
      <c r="C231" s="516"/>
      <c r="D231" s="516"/>
      <c r="E231" s="516"/>
      <c r="F231" s="516"/>
      <c r="G231" s="517"/>
      <c r="H231" s="516"/>
      <c r="I231" s="516"/>
      <c r="J231" s="518"/>
    </row>
    <row r="232" spans="1:10" ht="12.75" customHeight="1">
      <c r="A232" s="516"/>
      <c r="B232" s="516"/>
      <c r="C232" s="516"/>
      <c r="D232" s="516"/>
      <c r="E232" s="516"/>
      <c r="F232" s="516"/>
      <c r="G232" s="517"/>
      <c r="H232" s="516"/>
      <c r="I232" s="516"/>
      <c r="J232" s="518"/>
    </row>
    <row r="233" spans="1:10" ht="12.75" customHeight="1">
      <c r="A233" s="516"/>
      <c r="B233" s="516"/>
      <c r="C233" s="516"/>
      <c r="D233" s="516"/>
      <c r="E233" s="516"/>
      <c r="F233" s="516"/>
      <c r="G233" s="517"/>
      <c r="H233" s="516"/>
      <c r="I233" s="516"/>
      <c r="J233" s="518"/>
    </row>
    <row r="234" spans="1:10" ht="12.75" customHeight="1">
      <c r="A234" s="516"/>
      <c r="B234" s="516"/>
      <c r="C234" s="516"/>
      <c r="D234" s="516"/>
      <c r="E234" s="516"/>
      <c r="F234" s="516"/>
      <c r="G234" s="517"/>
      <c r="H234" s="516"/>
      <c r="I234" s="516"/>
      <c r="J234" s="518"/>
    </row>
    <row r="235" spans="1:10" ht="12.75" customHeight="1">
      <c r="A235" s="516"/>
      <c r="B235" s="516"/>
      <c r="C235" s="516"/>
      <c r="D235" s="516"/>
      <c r="E235" s="516"/>
      <c r="F235" s="516"/>
      <c r="G235" s="517"/>
      <c r="H235" s="516"/>
      <c r="I235" s="516"/>
      <c r="J235" s="518"/>
    </row>
    <row r="236" spans="1:10" ht="12.75" customHeight="1">
      <c r="A236" s="516"/>
      <c r="B236" s="516"/>
      <c r="C236" s="516"/>
      <c r="D236" s="516"/>
      <c r="E236" s="516"/>
      <c r="F236" s="516"/>
      <c r="G236" s="517"/>
      <c r="H236" s="516"/>
      <c r="I236" s="516"/>
      <c r="J236" s="518"/>
    </row>
    <row r="237" spans="1:10" ht="12.75" customHeight="1">
      <c r="A237" s="516"/>
      <c r="B237" s="516"/>
      <c r="C237" s="516"/>
      <c r="D237" s="516"/>
      <c r="E237" s="516"/>
      <c r="F237" s="516"/>
      <c r="G237" s="517"/>
      <c r="H237" s="516"/>
      <c r="I237" s="516"/>
      <c r="J237" s="518"/>
    </row>
    <row r="238" spans="1:10" ht="12.75" customHeight="1">
      <c r="A238" s="516"/>
      <c r="B238" s="516"/>
      <c r="C238" s="516"/>
      <c r="D238" s="516"/>
      <c r="E238" s="516"/>
      <c r="F238" s="516"/>
      <c r="G238" s="517"/>
      <c r="H238" s="516"/>
      <c r="I238" s="516"/>
      <c r="J238" s="518"/>
    </row>
    <row r="239" spans="1:10" ht="12.75" customHeight="1">
      <c r="A239" s="516"/>
      <c r="B239" s="516"/>
      <c r="C239" s="516"/>
      <c r="D239" s="516"/>
      <c r="E239" s="516"/>
      <c r="F239" s="516"/>
      <c r="G239" s="517"/>
      <c r="H239" s="516"/>
      <c r="I239" s="516"/>
      <c r="J239" s="518"/>
    </row>
    <row r="240" spans="1:10" ht="12.75" customHeight="1">
      <c r="A240" s="516"/>
      <c r="B240" s="516"/>
      <c r="C240" s="516"/>
      <c r="D240" s="516"/>
      <c r="E240" s="516"/>
      <c r="F240" s="516"/>
      <c r="G240" s="517"/>
      <c r="H240" s="516"/>
      <c r="I240" s="516"/>
      <c r="J240" s="518"/>
    </row>
    <row r="241" spans="1:10" ht="12.75" customHeight="1">
      <c r="A241" s="516"/>
      <c r="B241" s="516"/>
      <c r="C241" s="516"/>
      <c r="D241" s="516"/>
      <c r="E241" s="516"/>
      <c r="F241" s="516"/>
      <c r="G241" s="517"/>
      <c r="H241" s="516"/>
      <c r="I241" s="516"/>
      <c r="J241" s="518"/>
    </row>
    <row r="242" spans="1:10" ht="12.75" customHeight="1">
      <c r="A242" s="516"/>
      <c r="B242" s="516"/>
      <c r="C242" s="516"/>
      <c r="D242" s="516"/>
      <c r="E242" s="516"/>
      <c r="F242" s="516"/>
      <c r="G242" s="517"/>
      <c r="H242" s="516"/>
      <c r="I242" s="516"/>
      <c r="J242" s="518"/>
    </row>
    <row r="243" spans="1:10" ht="12.75" customHeight="1">
      <c r="A243" s="516"/>
      <c r="B243" s="516"/>
      <c r="C243" s="516"/>
      <c r="D243" s="516"/>
      <c r="E243" s="516"/>
      <c r="F243" s="516"/>
      <c r="G243" s="517"/>
      <c r="H243" s="516"/>
      <c r="I243" s="516"/>
      <c r="J243" s="518"/>
    </row>
    <row r="244" spans="1:10" ht="12.75" customHeight="1">
      <c r="A244" s="516"/>
      <c r="B244" s="516"/>
      <c r="C244" s="516"/>
      <c r="D244" s="516"/>
      <c r="E244" s="516"/>
      <c r="F244" s="516"/>
      <c r="G244" s="517"/>
      <c r="H244" s="516"/>
      <c r="I244" s="516"/>
      <c r="J244" s="518"/>
    </row>
    <row r="245" spans="1:10" ht="12.75" customHeight="1">
      <c r="A245" s="516"/>
      <c r="B245" s="516"/>
      <c r="C245" s="516"/>
      <c r="D245" s="516"/>
      <c r="E245" s="516"/>
      <c r="F245" s="516"/>
      <c r="G245" s="517"/>
      <c r="H245" s="516"/>
      <c r="I245" s="516"/>
      <c r="J245" s="518"/>
    </row>
    <row r="246" spans="1:10" ht="12.75" customHeight="1">
      <c r="A246" s="516"/>
      <c r="B246" s="516"/>
      <c r="C246" s="516"/>
      <c r="D246" s="516"/>
      <c r="E246" s="516"/>
      <c r="F246" s="516"/>
      <c r="G246" s="517"/>
      <c r="H246" s="516"/>
      <c r="I246" s="516"/>
      <c r="J246" s="518"/>
    </row>
    <row r="247" spans="1:10" ht="12.75" customHeight="1">
      <c r="A247" s="516"/>
      <c r="B247" s="516"/>
      <c r="C247" s="516"/>
      <c r="D247" s="516"/>
      <c r="E247" s="516"/>
      <c r="F247" s="516"/>
      <c r="G247" s="517"/>
      <c r="H247" s="516"/>
      <c r="I247" s="516"/>
      <c r="J247" s="518"/>
    </row>
    <row r="248" spans="1:10" ht="12.75" customHeight="1">
      <c r="A248" s="516"/>
      <c r="B248" s="516"/>
      <c r="C248" s="516"/>
      <c r="D248" s="516"/>
      <c r="E248" s="516"/>
      <c r="F248" s="516"/>
      <c r="G248" s="517"/>
      <c r="H248" s="516"/>
      <c r="I248" s="516"/>
      <c r="J248" s="518"/>
    </row>
    <row r="249" spans="1:10" ht="12.75" customHeight="1">
      <c r="A249" s="516"/>
      <c r="B249" s="516"/>
      <c r="C249" s="516"/>
      <c r="D249" s="516"/>
      <c r="E249" s="516"/>
      <c r="F249" s="516"/>
      <c r="G249" s="517"/>
      <c r="H249" s="516"/>
      <c r="I249" s="516"/>
      <c r="J249" s="518"/>
    </row>
    <row r="250" spans="1:10" ht="12.75" customHeight="1">
      <c r="A250" s="516"/>
      <c r="B250" s="516"/>
      <c r="C250" s="516"/>
      <c r="D250" s="516"/>
      <c r="E250" s="516"/>
      <c r="F250" s="516"/>
      <c r="G250" s="517"/>
      <c r="H250" s="516"/>
      <c r="I250" s="516"/>
      <c r="J250" s="518"/>
    </row>
    <row r="251" spans="1:10" ht="12.75" customHeight="1">
      <c r="A251" s="516"/>
      <c r="B251" s="516"/>
      <c r="C251" s="516"/>
      <c r="D251" s="516"/>
      <c r="E251" s="516"/>
      <c r="F251" s="516"/>
      <c r="G251" s="517"/>
      <c r="H251" s="516"/>
      <c r="I251" s="516"/>
      <c r="J251" s="518"/>
    </row>
    <row r="252" spans="1:10" ht="12.75" customHeight="1">
      <c r="A252" s="516"/>
      <c r="B252" s="516"/>
      <c r="C252" s="516"/>
      <c r="D252" s="516"/>
      <c r="E252" s="516"/>
      <c r="F252" s="516"/>
      <c r="G252" s="517"/>
      <c r="H252" s="516"/>
      <c r="I252" s="516"/>
      <c r="J252" s="518"/>
    </row>
    <row r="253" spans="1:10" ht="12.75" customHeight="1">
      <c r="A253" s="516"/>
      <c r="B253" s="516"/>
      <c r="C253" s="516"/>
      <c r="D253" s="516"/>
      <c r="E253" s="516"/>
      <c r="F253" s="516"/>
      <c r="G253" s="517"/>
      <c r="H253" s="516"/>
      <c r="I253" s="516"/>
      <c r="J253" s="518"/>
    </row>
    <row r="254" spans="1:10" ht="12.75" customHeight="1">
      <c r="A254" s="516"/>
      <c r="B254" s="516"/>
      <c r="C254" s="516"/>
      <c r="D254" s="516"/>
      <c r="E254" s="516"/>
      <c r="F254" s="516"/>
      <c r="G254" s="517"/>
      <c r="H254" s="516"/>
      <c r="I254" s="516"/>
      <c r="J254" s="518"/>
    </row>
    <row r="255" spans="1:10" ht="12.75" customHeight="1">
      <c r="A255" s="516"/>
      <c r="B255" s="516"/>
      <c r="C255" s="516"/>
      <c r="D255" s="516"/>
      <c r="E255" s="516"/>
      <c r="F255" s="516"/>
      <c r="G255" s="517"/>
      <c r="H255" s="516"/>
      <c r="I255" s="516"/>
      <c r="J255" s="518"/>
    </row>
    <row r="256" spans="1:10" ht="12.75" customHeight="1">
      <c r="A256" s="516"/>
      <c r="B256" s="516"/>
      <c r="C256" s="516"/>
      <c r="D256" s="516"/>
      <c r="E256" s="516"/>
      <c r="F256" s="516"/>
      <c r="G256" s="517"/>
      <c r="H256" s="516"/>
      <c r="I256" s="516"/>
      <c r="J256" s="518"/>
    </row>
    <row r="257" spans="1:10" ht="12.75" customHeight="1">
      <c r="A257" s="516"/>
      <c r="B257" s="516"/>
      <c r="C257" s="516"/>
      <c r="D257" s="516"/>
      <c r="E257" s="516"/>
      <c r="F257" s="516"/>
      <c r="G257" s="517"/>
      <c r="H257" s="516"/>
      <c r="I257" s="516"/>
      <c r="J257" s="518"/>
    </row>
    <row r="258" spans="1:10" ht="12.75" customHeight="1">
      <c r="A258" s="516"/>
      <c r="B258" s="516"/>
      <c r="C258" s="516"/>
      <c r="D258" s="516"/>
      <c r="E258" s="516"/>
      <c r="F258" s="516"/>
      <c r="G258" s="517"/>
      <c r="H258" s="516"/>
      <c r="I258" s="516"/>
      <c r="J258" s="518"/>
    </row>
    <row r="259" spans="1:10" ht="12.75" customHeight="1">
      <c r="A259" s="516"/>
      <c r="B259" s="516"/>
      <c r="C259" s="516"/>
      <c r="D259" s="516"/>
      <c r="E259" s="516"/>
      <c r="F259" s="516"/>
      <c r="G259" s="517"/>
      <c r="H259" s="516"/>
      <c r="I259" s="516"/>
      <c r="J259" s="518"/>
    </row>
    <row r="260" spans="1:10" ht="12.75" customHeight="1">
      <c r="A260" s="516"/>
      <c r="B260" s="516"/>
      <c r="C260" s="516"/>
      <c r="D260" s="516"/>
      <c r="E260" s="516"/>
      <c r="F260" s="516"/>
      <c r="G260" s="517"/>
      <c r="H260" s="516"/>
      <c r="I260" s="516"/>
      <c r="J260" s="518"/>
    </row>
    <row r="261" spans="1:10" ht="12.75" customHeight="1">
      <c r="A261" s="516"/>
      <c r="B261" s="516"/>
      <c r="C261" s="516"/>
      <c r="D261" s="516"/>
      <c r="E261" s="516"/>
      <c r="F261" s="516"/>
      <c r="G261" s="517"/>
      <c r="H261" s="516"/>
      <c r="I261" s="516"/>
      <c r="J261" s="518"/>
    </row>
    <row r="262" spans="1:10" ht="12.75" customHeight="1">
      <c r="A262" s="516"/>
      <c r="B262" s="516"/>
      <c r="C262" s="516"/>
      <c r="D262" s="516"/>
      <c r="E262" s="516"/>
      <c r="F262" s="516"/>
      <c r="G262" s="517"/>
      <c r="H262" s="516"/>
      <c r="I262" s="516"/>
      <c r="J262" s="518"/>
    </row>
    <row r="263" spans="1:10" ht="12.75" customHeight="1">
      <c r="A263" s="516"/>
      <c r="B263" s="516"/>
      <c r="C263" s="516"/>
      <c r="D263" s="516"/>
      <c r="E263" s="516"/>
      <c r="F263" s="516"/>
      <c r="G263" s="517"/>
      <c r="H263" s="516"/>
      <c r="I263" s="516"/>
      <c r="J263" s="518"/>
    </row>
    <row r="264" spans="1:10" ht="12.75" customHeight="1">
      <c r="A264" s="516"/>
      <c r="B264" s="516"/>
      <c r="C264" s="516"/>
      <c r="D264" s="516"/>
      <c r="E264" s="516"/>
      <c r="F264" s="516"/>
      <c r="G264" s="517"/>
      <c r="H264" s="516"/>
      <c r="I264" s="516"/>
      <c r="J264" s="518"/>
    </row>
    <row r="265" spans="1:10" ht="12.75" customHeight="1">
      <c r="A265" s="516"/>
      <c r="B265" s="516"/>
      <c r="C265" s="516"/>
      <c r="D265" s="516"/>
      <c r="E265" s="516"/>
      <c r="F265" s="516"/>
      <c r="G265" s="517"/>
      <c r="H265" s="516"/>
      <c r="I265" s="516"/>
      <c r="J265" s="518"/>
    </row>
    <row r="266" spans="1:10" ht="12.75" customHeight="1">
      <c r="A266" s="516"/>
      <c r="B266" s="516"/>
      <c r="C266" s="516"/>
      <c r="D266" s="516"/>
      <c r="E266" s="516"/>
      <c r="F266" s="516"/>
      <c r="G266" s="517"/>
      <c r="H266" s="516"/>
      <c r="I266" s="516"/>
      <c r="J266" s="518"/>
    </row>
    <row r="267" spans="1:10" ht="12.75" customHeight="1">
      <c r="A267" s="516"/>
      <c r="B267" s="516"/>
      <c r="C267" s="516"/>
      <c r="D267" s="516"/>
      <c r="E267" s="516"/>
      <c r="F267" s="516"/>
      <c r="G267" s="517"/>
      <c r="H267" s="516"/>
      <c r="I267" s="516"/>
      <c r="J267" s="518"/>
    </row>
    <row r="268" spans="1:10" ht="12.75" customHeight="1">
      <c r="A268" s="516"/>
      <c r="B268" s="516"/>
      <c r="C268" s="516"/>
      <c r="D268" s="516"/>
      <c r="E268" s="516"/>
      <c r="F268" s="516"/>
      <c r="G268" s="517"/>
      <c r="H268" s="516"/>
      <c r="I268" s="516"/>
      <c r="J268" s="518"/>
    </row>
    <row r="269" spans="1:10" ht="12.75" customHeight="1">
      <c r="A269" s="516"/>
      <c r="B269" s="516"/>
      <c r="C269" s="516"/>
      <c r="D269" s="516"/>
      <c r="E269" s="516"/>
      <c r="F269" s="516"/>
      <c r="G269" s="517"/>
      <c r="H269" s="516"/>
      <c r="I269" s="516"/>
      <c r="J269" s="518"/>
    </row>
    <row r="270" spans="1:10" ht="12.75" customHeight="1">
      <c r="A270" s="516"/>
      <c r="B270" s="516"/>
      <c r="C270" s="516"/>
      <c r="D270" s="516"/>
      <c r="E270" s="516"/>
      <c r="F270" s="516"/>
      <c r="G270" s="517"/>
      <c r="H270" s="516"/>
      <c r="I270" s="516"/>
      <c r="J270" s="518"/>
    </row>
    <row r="271" spans="1:10" ht="12.75" customHeight="1">
      <c r="A271" s="516"/>
      <c r="B271" s="516"/>
      <c r="C271" s="516"/>
      <c r="D271" s="516"/>
      <c r="E271" s="516"/>
      <c r="F271" s="516"/>
      <c r="G271" s="517"/>
      <c r="H271" s="516"/>
      <c r="I271" s="516"/>
      <c r="J271" s="518"/>
    </row>
    <row r="272" spans="1:10" ht="12.75" customHeight="1">
      <c r="A272" s="516"/>
      <c r="B272" s="516"/>
      <c r="C272" s="516"/>
      <c r="D272" s="516"/>
      <c r="E272" s="516"/>
      <c r="F272" s="516"/>
      <c r="G272" s="517"/>
      <c r="H272" s="516"/>
      <c r="I272" s="516"/>
      <c r="J272" s="518"/>
    </row>
    <row r="273" spans="1:10" ht="12.75" customHeight="1">
      <c r="A273" s="516"/>
      <c r="B273" s="516"/>
      <c r="C273" s="516"/>
      <c r="D273" s="516"/>
      <c r="E273" s="516"/>
      <c r="F273" s="516"/>
      <c r="G273" s="517"/>
      <c r="H273" s="516"/>
      <c r="I273" s="516"/>
      <c r="J273" s="518"/>
    </row>
    <row r="274" spans="1:10" ht="12.75" customHeight="1">
      <c r="A274" s="516"/>
      <c r="B274" s="516"/>
      <c r="C274" s="516"/>
      <c r="D274" s="516"/>
      <c r="E274" s="516"/>
      <c r="F274" s="516"/>
      <c r="G274" s="517"/>
      <c r="H274" s="516"/>
      <c r="I274" s="516"/>
      <c r="J274" s="518"/>
    </row>
    <row r="275" spans="1:10" ht="12.75" customHeight="1">
      <c r="A275" s="516"/>
      <c r="B275" s="516"/>
      <c r="C275" s="516"/>
      <c r="D275" s="516"/>
      <c r="E275" s="516"/>
      <c r="F275" s="516"/>
      <c r="G275" s="517"/>
      <c r="H275" s="516"/>
      <c r="I275" s="516"/>
      <c r="J275" s="518"/>
    </row>
    <row r="276" spans="1:10" ht="12.75" customHeight="1">
      <c r="A276" s="516"/>
      <c r="B276" s="516"/>
      <c r="C276" s="516"/>
      <c r="D276" s="516"/>
      <c r="E276" s="516"/>
      <c r="F276" s="516"/>
      <c r="G276" s="517"/>
      <c r="H276" s="516"/>
      <c r="I276" s="516"/>
      <c r="J276" s="518"/>
    </row>
    <row r="277" spans="1:10" ht="12.75" customHeight="1">
      <c r="A277" s="516"/>
      <c r="B277" s="516"/>
      <c r="C277" s="516"/>
      <c r="D277" s="516"/>
      <c r="E277" s="516"/>
      <c r="F277" s="516"/>
      <c r="G277" s="517"/>
      <c r="H277" s="516"/>
      <c r="I277" s="516"/>
      <c r="J277" s="518"/>
    </row>
    <row r="278" spans="1:10" ht="12.75" customHeight="1">
      <c r="A278" s="516"/>
      <c r="B278" s="516"/>
      <c r="C278" s="516"/>
      <c r="D278" s="516"/>
      <c r="E278" s="516"/>
      <c r="F278" s="516"/>
      <c r="G278" s="517"/>
      <c r="H278" s="516"/>
      <c r="I278" s="516"/>
      <c r="J278" s="518"/>
    </row>
    <row r="279" spans="1:10" ht="12.75" customHeight="1">
      <c r="A279" s="516"/>
      <c r="B279" s="516"/>
      <c r="C279" s="516"/>
      <c r="D279" s="516"/>
      <c r="E279" s="516"/>
      <c r="F279" s="516"/>
      <c r="G279" s="517"/>
      <c r="H279" s="516"/>
      <c r="I279" s="516"/>
      <c r="J279" s="518"/>
    </row>
    <row r="280" spans="1:10" ht="12.75" customHeight="1">
      <c r="A280" s="516"/>
      <c r="B280" s="516"/>
      <c r="C280" s="516"/>
      <c r="D280" s="516"/>
      <c r="E280" s="516"/>
      <c r="F280" s="516"/>
      <c r="G280" s="517"/>
      <c r="H280" s="516"/>
      <c r="I280" s="516"/>
      <c r="J280" s="518"/>
    </row>
    <row r="281" spans="1:10" ht="12.75" customHeight="1">
      <c r="A281" s="516"/>
      <c r="B281" s="516"/>
      <c r="C281" s="516"/>
      <c r="D281" s="516"/>
      <c r="E281" s="516"/>
      <c r="F281" s="516"/>
      <c r="G281" s="517"/>
      <c r="H281" s="516"/>
      <c r="I281" s="516"/>
      <c r="J281" s="518"/>
    </row>
    <row r="282" spans="1:10" ht="12.75" customHeight="1">
      <c r="A282" s="516"/>
      <c r="B282" s="516"/>
      <c r="C282" s="516"/>
      <c r="D282" s="516"/>
      <c r="E282" s="516"/>
      <c r="F282" s="516"/>
      <c r="G282" s="517"/>
      <c r="H282" s="516"/>
      <c r="I282" s="516"/>
      <c r="J282" s="518"/>
    </row>
    <row r="283" spans="1:10" ht="12.75" customHeight="1">
      <c r="A283" s="516"/>
      <c r="B283" s="516"/>
      <c r="C283" s="516"/>
      <c r="D283" s="516"/>
      <c r="E283" s="516"/>
      <c r="F283" s="516"/>
      <c r="G283" s="517"/>
      <c r="H283" s="516"/>
      <c r="I283" s="516"/>
      <c r="J283" s="518"/>
    </row>
    <row r="284" spans="1:10" ht="12.75" customHeight="1">
      <c r="A284" s="516"/>
      <c r="B284" s="516"/>
      <c r="C284" s="516"/>
      <c r="D284" s="516"/>
      <c r="E284" s="516"/>
      <c r="F284" s="516"/>
      <c r="G284" s="517"/>
      <c r="H284" s="516"/>
      <c r="I284" s="516"/>
      <c r="J284" s="518"/>
    </row>
    <row r="285" spans="1:10" ht="12.75" customHeight="1">
      <c r="A285" s="516"/>
      <c r="B285" s="516"/>
      <c r="C285" s="516"/>
      <c r="D285" s="516"/>
      <c r="E285" s="516"/>
      <c r="F285" s="516"/>
      <c r="G285" s="517"/>
      <c r="H285" s="516"/>
      <c r="I285" s="516"/>
      <c r="J285" s="518"/>
    </row>
    <row r="286" spans="1:10" ht="12.75" customHeight="1">
      <c r="A286" s="516"/>
      <c r="B286" s="516"/>
      <c r="C286" s="516"/>
      <c r="D286" s="516"/>
      <c r="E286" s="516"/>
      <c r="F286" s="516"/>
      <c r="G286" s="517"/>
      <c r="H286" s="516"/>
      <c r="I286" s="516"/>
      <c r="J286" s="518"/>
    </row>
    <row r="287" spans="1:10" ht="12.75" customHeight="1">
      <c r="A287" s="516"/>
      <c r="B287" s="516"/>
      <c r="C287" s="516"/>
      <c r="D287" s="516"/>
      <c r="E287" s="516"/>
      <c r="F287" s="516"/>
      <c r="G287" s="517"/>
      <c r="H287" s="516"/>
      <c r="I287" s="516"/>
      <c r="J287" s="518"/>
    </row>
    <row r="288" spans="1:10" ht="12.75" customHeight="1">
      <c r="A288" s="516"/>
      <c r="B288" s="516"/>
      <c r="C288" s="516"/>
      <c r="D288" s="516"/>
      <c r="E288" s="516"/>
      <c r="F288" s="516"/>
      <c r="G288" s="517"/>
      <c r="H288" s="516"/>
      <c r="I288" s="516"/>
      <c r="J288" s="518"/>
    </row>
    <row r="289" spans="1:10" ht="12.75" customHeight="1">
      <c r="A289" s="516"/>
      <c r="B289" s="516"/>
      <c r="C289" s="516"/>
      <c r="D289" s="516"/>
      <c r="E289" s="516"/>
      <c r="F289" s="516"/>
      <c r="G289" s="517"/>
      <c r="H289" s="516"/>
      <c r="I289" s="516"/>
      <c r="J289" s="518"/>
    </row>
    <row r="290" spans="1:10" ht="12.75" customHeight="1">
      <c r="A290" s="516"/>
      <c r="B290" s="516"/>
      <c r="C290" s="516"/>
      <c r="D290" s="516"/>
      <c r="E290" s="516"/>
      <c r="F290" s="516"/>
      <c r="G290" s="517"/>
      <c r="H290" s="516"/>
      <c r="I290" s="516"/>
      <c r="J290" s="518"/>
    </row>
    <row r="291" spans="1:10" ht="12.75" customHeight="1">
      <c r="A291" s="516"/>
      <c r="B291" s="516"/>
      <c r="C291" s="516"/>
      <c r="D291" s="516"/>
      <c r="E291" s="516"/>
      <c r="F291" s="516"/>
      <c r="G291" s="517"/>
      <c r="H291" s="516"/>
      <c r="I291" s="516"/>
      <c r="J291" s="518"/>
    </row>
    <row r="292" spans="1:10" ht="12.75" customHeight="1">
      <c r="A292" s="516"/>
      <c r="B292" s="516"/>
      <c r="C292" s="516"/>
      <c r="D292" s="516"/>
      <c r="E292" s="516"/>
      <c r="F292" s="516"/>
      <c r="G292" s="517"/>
      <c r="H292" s="516"/>
      <c r="I292" s="516"/>
      <c r="J292" s="518"/>
    </row>
    <row r="293" spans="1:10" ht="12.75" customHeight="1">
      <c r="A293" s="516"/>
      <c r="B293" s="516"/>
      <c r="C293" s="516"/>
      <c r="D293" s="516"/>
      <c r="E293" s="516"/>
      <c r="F293" s="516"/>
      <c r="G293" s="517"/>
      <c r="H293" s="516"/>
      <c r="I293" s="516"/>
      <c r="J293" s="518"/>
    </row>
    <row r="294" spans="1:10" ht="12.75" customHeight="1">
      <c r="A294" s="516"/>
      <c r="B294" s="516"/>
      <c r="C294" s="516"/>
      <c r="D294" s="516"/>
      <c r="E294" s="516"/>
      <c r="F294" s="516"/>
      <c r="G294" s="517"/>
      <c r="H294" s="516"/>
      <c r="I294" s="516"/>
      <c r="J294" s="518"/>
    </row>
    <row r="295" spans="1:10" ht="12.75" customHeight="1">
      <c r="A295" s="516"/>
      <c r="B295" s="516"/>
      <c r="C295" s="516"/>
      <c r="D295" s="516"/>
      <c r="E295" s="516"/>
      <c r="F295" s="516"/>
      <c r="G295" s="517"/>
      <c r="H295" s="516"/>
      <c r="I295" s="516"/>
      <c r="J295" s="518"/>
    </row>
    <row r="296" spans="1:10" ht="12.75" customHeight="1">
      <c r="A296" s="516"/>
      <c r="B296" s="516"/>
      <c r="C296" s="516"/>
      <c r="D296" s="516"/>
      <c r="E296" s="516"/>
      <c r="F296" s="516"/>
      <c r="G296" s="517"/>
      <c r="H296" s="516"/>
      <c r="I296" s="516"/>
      <c r="J296" s="518"/>
    </row>
    <row r="297" spans="1:10" ht="15.75" customHeight="1"/>
    <row r="298" spans="1:10" ht="15.75" customHeight="1"/>
    <row r="299" spans="1:10" ht="15.75" customHeight="1"/>
    <row r="300" spans="1:10" ht="15.75" customHeight="1"/>
    <row r="301" spans="1:10" ht="15.75" customHeight="1"/>
    <row r="302" spans="1:10" ht="15.75" customHeight="1"/>
    <row r="303" spans="1:10" ht="15.75" customHeight="1"/>
    <row r="304" spans="1:10"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sheetData>
  <mergeCells count="25">
    <mergeCell ref="E116:I116"/>
    <mergeCell ref="G33:G42"/>
    <mergeCell ref="G44:G46"/>
    <mergeCell ref="G54:G56"/>
    <mergeCell ref="G58:G60"/>
    <mergeCell ref="G63:G64"/>
    <mergeCell ref="G66:G67"/>
    <mergeCell ref="A96:A102"/>
    <mergeCell ref="A1:A2"/>
    <mergeCell ref="A4:J4"/>
    <mergeCell ref="G7:G18"/>
    <mergeCell ref="A8:A18"/>
    <mergeCell ref="G20:G31"/>
    <mergeCell ref="A21:A31"/>
    <mergeCell ref="A34:A42"/>
    <mergeCell ref="G69:G77"/>
    <mergeCell ref="G79:G88"/>
    <mergeCell ref="G90:G94"/>
    <mergeCell ref="G96:G102"/>
    <mergeCell ref="A45:A46"/>
    <mergeCell ref="A49:A53"/>
    <mergeCell ref="B49:B53"/>
    <mergeCell ref="A54:A56"/>
    <mergeCell ref="B58:B60"/>
    <mergeCell ref="A59:A60"/>
  </mergeCells>
  <dataValidations count="4">
    <dataValidation type="list" allowBlank="1" showErrorMessage="1" sqref="B97:B102" xr:uid="{00000000-0002-0000-0400-000000000000}">
      <formula1>"AB1 - Nectar Flower Mix,AB10 - Unharvested cereal headland,AB11 - Cultivated areas for arable plants,AB12 - Supplementary winter feeding for farmland birds,AB12 - Supplementary winter feeding for farmland birds,AB12 - Supplementary winter feeding for"</formula1>
    </dataValidation>
    <dataValidation type="list" allowBlank="1" showErrorMessage="1" sqref="E49:E56" xr:uid="{00000000-0002-0000-0400-000001000000}">
      <formula1>"0-5,5/10/2022,10/15/2022,15-20,20-25,25-30,30-35,35-40,40-45,45-50,50-55,55-60,60-65,65-70,70-75,75-80,80-85,85-90,90-95,95-100,100-105,105-110,110-115,115-120,120-125,125-130,130-135,135-140,140-145,145-150,150-155,155-160,160-165,165-170,170-175,175-180"&amp;",180-185,1"</formula1>
    </dataValidation>
    <dataValidation type="list" allowBlank="1" showErrorMessage="1" sqref="C97:C102" xr:uid="{00000000-0002-0000-0400-000002000000}">
      <formula1>"winter wheat,winter wheat,winter wheat,winter wheat,temporary grassland silage,bush orchards,arable land - brassica in rotation (winter oilseed rape),temporary grassland silage,winter wheat,temporary grassland silage,winter wheat,temporary grassland silag"</formula1>
    </dataValidation>
    <dataValidation type="list" allowBlank="1" showErrorMessage="1" sqref="D49:D53" xr:uid="{00000000-0002-0000-0400-000003000000}">
      <formula1>"Beech,Ash/mixed natives,Oak,Douglas Fir,Larch,Norway Spruce,Western Red Cedar,Scots Pine,Sitka Spruce"</formula1>
    </dataValidation>
  </dataValidations>
  <hyperlinks>
    <hyperlink ref="A4" r:id="rId1" xr:uid="{00000000-0004-0000-0400-000000000000}"/>
    <hyperlink ref="G7" location="null!A1" display="If you have SOM results from at least two different years on any of your fields, record the details here. The more years’ worth of data you have the better! _x000a__x000a_If you have a lot of samples to record, use the help sheet SOM and SOC." xr:uid="{00000000-0004-0000-0400-000001000000}"/>
    <hyperlink ref="G90" r:id="rId2" xr:uid="{00000000-0004-0000-0400-000002000000}"/>
  </hyperlinks>
  <pageMargins left="0.7" right="0.7" top="0.75" bottom="0.75" header="0" footer="0"/>
  <pageSetup orientation="landscape"/>
  <headerFooter>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3CA00"/>
  </sheetPr>
  <dimension ref="A1:I937"/>
  <sheetViews>
    <sheetView topLeftCell="A49" workbookViewId="0">
      <selection sqref="A1:A2"/>
    </sheetView>
  </sheetViews>
  <sheetFormatPr defaultColWidth="14.42578125" defaultRowHeight="15" customHeight="1"/>
  <cols>
    <col min="1" max="1" width="35.85546875" customWidth="1"/>
    <col min="2" max="2" width="29.42578125" customWidth="1"/>
    <col min="3" max="3" width="36.28515625" customWidth="1"/>
    <col min="4" max="4" width="28.85546875" customWidth="1"/>
    <col min="5" max="5" width="13.85546875" customWidth="1"/>
    <col min="6" max="6" width="17.140625" customWidth="1"/>
    <col min="7" max="7" width="43.42578125" customWidth="1"/>
    <col min="8" max="8" width="7.5703125" customWidth="1"/>
    <col min="9" max="9" width="6.5703125" customWidth="1"/>
  </cols>
  <sheetData>
    <row r="1" spans="1:9" ht="19.5">
      <c r="A1" s="1218" t="s">
        <v>13</v>
      </c>
      <c r="B1" s="519" t="s">
        <v>460</v>
      </c>
      <c r="C1" s="520"/>
      <c r="D1" s="521"/>
      <c r="E1" s="356"/>
      <c r="F1" s="522"/>
      <c r="G1" s="522"/>
      <c r="H1" s="522"/>
      <c r="I1" s="522"/>
    </row>
    <row r="2" spans="1:9" ht="20.25" customHeight="1">
      <c r="A2" s="1159"/>
      <c r="B2" s="519" t="s">
        <v>461</v>
      </c>
      <c r="C2" s="520"/>
      <c r="D2" s="521"/>
      <c r="E2" s="356"/>
      <c r="F2" s="522"/>
      <c r="G2" s="522"/>
      <c r="H2" s="523"/>
      <c r="I2" s="523"/>
    </row>
    <row r="3" spans="1:9" ht="68.25" customHeight="1">
      <c r="A3" s="524" t="s">
        <v>113</v>
      </c>
      <c r="B3" s="525"/>
      <c r="C3" s="525"/>
      <c r="D3" s="526"/>
      <c r="E3" s="527"/>
      <c r="F3" s="527"/>
      <c r="G3" s="527"/>
      <c r="H3" s="281"/>
      <c r="I3" s="281"/>
    </row>
    <row r="4" spans="1:9" ht="39" customHeight="1">
      <c r="A4" s="1219" t="s">
        <v>462</v>
      </c>
      <c r="B4" s="1220"/>
      <c r="C4" s="528" t="s">
        <v>463</v>
      </c>
      <c r="D4" s="528" t="s">
        <v>85</v>
      </c>
      <c r="E4" s="528" t="s">
        <v>283</v>
      </c>
      <c r="F4" s="529" t="s">
        <v>464</v>
      </c>
      <c r="G4" s="529" t="s">
        <v>87</v>
      </c>
      <c r="H4" s="530"/>
      <c r="I4" s="530"/>
    </row>
    <row r="5" spans="1:9" ht="14.25" customHeight="1">
      <c r="A5" s="364" t="s">
        <v>465</v>
      </c>
      <c r="B5" s="531" t="s">
        <v>466</v>
      </c>
      <c r="C5" s="532"/>
      <c r="D5" s="532"/>
      <c r="E5" s="533"/>
      <c r="F5" s="534"/>
      <c r="G5" s="534"/>
      <c r="H5" s="290"/>
      <c r="I5" s="290"/>
    </row>
    <row r="6" spans="1:9" ht="14.25" customHeight="1">
      <c r="A6" s="208"/>
      <c r="B6" s="1221" t="s">
        <v>467</v>
      </c>
      <c r="C6" s="536" t="s">
        <v>468</v>
      </c>
      <c r="D6" s="536" t="s">
        <v>469</v>
      </c>
      <c r="E6" s="208" t="s">
        <v>60</v>
      </c>
      <c r="F6" s="537"/>
      <c r="G6" s="538" t="s">
        <v>217</v>
      </c>
      <c r="H6" s="539" t="s">
        <v>467</v>
      </c>
      <c r="I6" s="539" t="str">
        <f t="shared" ref="I6:I34" si="0">CONCATENATE(H6,", ",C6,", ",D6,", (",E6, ")")</f>
        <v>Roads &amp; tracks, Concrete road, by area, (m2)</v>
      </c>
    </row>
    <row r="7" spans="1:9" ht="14.25" customHeight="1">
      <c r="A7" s="193"/>
      <c r="B7" s="1151"/>
      <c r="C7" s="540" t="s">
        <v>470</v>
      </c>
      <c r="D7" s="540" t="s">
        <v>471</v>
      </c>
      <c r="E7" s="193" t="s">
        <v>76</v>
      </c>
      <c r="F7" s="541"/>
      <c r="G7" s="185"/>
      <c r="H7" s="539" t="s">
        <v>467</v>
      </c>
      <c r="I7" s="539" t="str">
        <f t="shared" si="0"/>
        <v>Roads &amp; tracks, Asphalt / Tarmac, by weight, (t)</v>
      </c>
    </row>
    <row r="8" spans="1:9" ht="14.25" customHeight="1">
      <c r="A8" s="193"/>
      <c r="B8" s="1151"/>
      <c r="C8" s="1222" t="s">
        <v>472</v>
      </c>
      <c r="D8" s="540" t="s">
        <v>473</v>
      </c>
      <c r="E8" s="193" t="s">
        <v>316</v>
      </c>
      <c r="F8" s="541"/>
      <c r="G8" s="185"/>
      <c r="H8" s="539" t="s">
        <v>467</v>
      </c>
      <c r="I8" s="539" t="str">
        <f t="shared" si="0"/>
        <v>Roads &amp; tracks, (5% binder content), by volume, (m3)</v>
      </c>
    </row>
    <row r="9" spans="1:9" ht="14.25" customHeight="1">
      <c r="A9" s="193"/>
      <c r="B9" s="1151"/>
      <c r="C9" s="1152"/>
      <c r="D9" s="540" t="s">
        <v>469</v>
      </c>
      <c r="E9" s="193" t="s">
        <v>60</v>
      </c>
      <c r="F9" s="541"/>
      <c r="G9" s="185"/>
      <c r="H9" s="539" t="s">
        <v>467</v>
      </c>
      <c r="I9" s="539" t="str">
        <f t="shared" si="0"/>
        <v>Roads &amp; tracks, , by area, (m2)</v>
      </c>
    </row>
    <row r="10" spans="1:9" ht="14.25" customHeight="1">
      <c r="A10" s="193"/>
      <c r="B10" s="1194"/>
      <c r="C10" s="542" t="s">
        <v>474</v>
      </c>
      <c r="D10" s="542" t="s">
        <v>471</v>
      </c>
      <c r="E10" s="543" t="s">
        <v>76</v>
      </c>
      <c r="F10" s="541"/>
      <c r="G10" s="185"/>
      <c r="H10" s="539" t="s">
        <v>467</v>
      </c>
      <c r="I10" s="539" t="str">
        <f t="shared" si="0"/>
        <v>Roads &amp; tracks, Recycled Asphalt Plannings, by weight, (t)</v>
      </c>
    </row>
    <row r="11" spans="1:9" ht="14.25" customHeight="1">
      <c r="A11" s="193"/>
      <c r="B11" s="1221" t="s">
        <v>475</v>
      </c>
      <c r="C11" s="1221" t="s">
        <v>301</v>
      </c>
      <c r="D11" s="536" t="s">
        <v>471</v>
      </c>
      <c r="E11" s="208" t="s">
        <v>76</v>
      </c>
      <c r="F11" s="541"/>
      <c r="G11" s="185"/>
      <c r="H11" s="539" t="s">
        <v>475</v>
      </c>
      <c r="I11" s="539" t="str">
        <f t="shared" si="0"/>
        <v>Aggregate, Average, by weight, (t)</v>
      </c>
    </row>
    <row r="12" spans="1:9" ht="14.25" customHeight="1">
      <c r="A12" s="193"/>
      <c r="B12" s="1151"/>
      <c r="C12" s="1152"/>
      <c r="D12" s="540" t="s">
        <v>473</v>
      </c>
      <c r="E12" s="193" t="s">
        <v>316</v>
      </c>
      <c r="F12" s="541"/>
      <c r="G12" s="185"/>
      <c r="H12" s="539" t="s">
        <v>475</v>
      </c>
      <c r="I12" s="539" t="str">
        <f t="shared" si="0"/>
        <v>Aggregate, , by volume, (m3)</v>
      </c>
    </row>
    <row r="13" spans="1:9" ht="14.25" customHeight="1">
      <c r="A13" s="193"/>
      <c r="B13" s="1194"/>
      <c r="C13" s="544" t="s">
        <v>476</v>
      </c>
      <c r="D13" s="544" t="s">
        <v>471</v>
      </c>
      <c r="E13" s="194" t="s">
        <v>76</v>
      </c>
      <c r="F13" s="541"/>
      <c r="G13" s="185"/>
      <c r="H13" s="539" t="s">
        <v>475</v>
      </c>
      <c r="I13" s="539" t="str">
        <f t="shared" si="0"/>
        <v>Aggregate, Gravel, by weight, (t)</v>
      </c>
    </row>
    <row r="14" spans="1:9" ht="14.25" customHeight="1">
      <c r="A14" s="193"/>
      <c r="B14" s="1224" t="s">
        <v>477</v>
      </c>
      <c r="C14" s="546" t="s">
        <v>478</v>
      </c>
      <c r="D14" s="546" t="s">
        <v>471</v>
      </c>
      <c r="E14" s="547" t="s">
        <v>76</v>
      </c>
      <c r="F14" s="541"/>
      <c r="G14" s="185"/>
      <c r="H14" s="539" t="s">
        <v>477</v>
      </c>
      <c r="I14" s="539" t="str">
        <f t="shared" si="0"/>
        <v>Concrete, General, by weight, (t)</v>
      </c>
    </row>
    <row r="15" spans="1:9" ht="14.25" customHeight="1">
      <c r="A15" s="193"/>
      <c r="B15" s="1151"/>
      <c r="C15" s="540" t="s">
        <v>479</v>
      </c>
      <c r="D15" s="540" t="s">
        <v>471</v>
      </c>
      <c r="E15" s="193" t="s">
        <v>76</v>
      </c>
      <c r="F15" s="541"/>
      <c r="G15" s="185"/>
      <c r="H15" s="539" t="s">
        <v>477</v>
      </c>
      <c r="I15" s="539" t="str">
        <f t="shared" si="0"/>
        <v>Concrete, Cement:sand:aggregate ratio 1:1:2, by weight, (t)</v>
      </c>
    </row>
    <row r="16" spans="1:9" ht="14.25" customHeight="1">
      <c r="A16" s="193"/>
      <c r="B16" s="1151"/>
      <c r="C16" s="540" t="s">
        <v>480</v>
      </c>
      <c r="D16" s="540" t="s">
        <v>471</v>
      </c>
      <c r="E16" s="193" t="s">
        <v>76</v>
      </c>
      <c r="F16" s="541"/>
      <c r="G16" s="185"/>
      <c r="H16" s="539" t="s">
        <v>477</v>
      </c>
      <c r="I16" s="539" t="str">
        <f t="shared" si="0"/>
        <v>Concrete, Cement:sand:aggregate ratio 1:1.5:3 , by weight, (t)</v>
      </c>
    </row>
    <row r="17" spans="1:9" ht="14.25" customHeight="1">
      <c r="A17" s="193"/>
      <c r="B17" s="1151"/>
      <c r="C17" s="540" t="s">
        <v>481</v>
      </c>
      <c r="D17" s="540" t="s">
        <v>471</v>
      </c>
      <c r="E17" s="193" t="s">
        <v>76</v>
      </c>
      <c r="F17" s="541"/>
      <c r="G17" s="185"/>
      <c r="H17" s="539" t="s">
        <v>477</v>
      </c>
      <c r="I17" s="539" t="str">
        <f t="shared" si="0"/>
        <v>Concrete, Cement:sand:aggregate ratio 1:2:4 , by weight, (t)</v>
      </c>
    </row>
    <row r="18" spans="1:9" ht="14.25" customHeight="1">
      <c r="A18" s="193"/>
      <c r="B18" s="1151"/>
      <c r="C18" s="540" t="s">
        <v>482</v>
      </c>
      <c r="D18" s="540" t="s">
        <v>471</v>
      </c>
      <c r="E18" s="193" t="s">
        <v>76</v>
      </c>
      <c r="F18" s="541"/>
      <c r="G18" s="185"/>
      <c r="H18" s="539" t="s">
        <v>477</v>
      </c>
      <c r="I18" s="539" t="str">
        <f t="shared" si="0"/>
        <v>Concrete, Cement:sand:aggregate ratio 1:3:6, by weight, (t)</v>
      </c>
    </row>
    <row r="19" spans="1:9" ht="14.25" customHeight="1">
      <c r="A19" s="193"/>
      <c r="B19" s="1151"/>
      <c r="C19" s="540" t="s">
        <v>483</v>
      </c>
      <c r="D19" s="540" t="s">
        <v>473</v>
      </c>
      <c r="E19" s="193" t="s">
        <v>316</v>
      </c>
      <c r="F19" s="541"/>
      <c r="G19" s="185"/>
      <c r="H19" s="539" t="s">
        <v>477</v>
      </c>
      <c r="I19" s="539" t="str">
        <f t="shared" si="0"/>
        <v>Concrete, Readymix , by volume, (m3)</v>
      </c>
    </row>
    <row r="20" spans="1:9" ht="14.25" customHeight="1">
      <c r="A20" s="193"/>
      <c r="B20" s="1151"/>
      <c r="C20" s="540" t="s">
        <v>484</v>
      </c>
      <c r="D20" s="540" t="s">
        <v>471</v>
      </c>
      <c r="E20" s="193" t="s">
        <v>76</v>
      </c>
      <c r="F20" s="541"/>
      <c r="G20" s="185"/>
      <c r="H20" s="539" t="s">
        <v>477</v>
      </c>
      <c r="I20" s="539" t="str">
        <f t="shared" si="0"/>
        <v>Concrete, Reinforced RC 35/45 (CEM 1), by weight, (t)</v>
      </c>
    </row>
    <row r="21" spans="1:9" ht="14.25" customHeight="1">
      <c r="A21" s="193"/>
      <c r="B21" s="1151"/>
      <c r="C21" s="540" t="s">
        <v>485</v>
      </c>
      <c r="D21" s="540" t="s">
        <v>471</v>
      </c>
      <c r="E21" s="193" t="s">
        <v>76</v>
      </c>
      <c r="F21" s="541"/>
      <c r="G21" s="185"/>
      <c r="H21" s="539" t="s">
        <v>477</v>
      </c>
      <c r="I21" s="539" t="str">
        <f t="shared" si="0"/>
        <v>Concrete, Reinforced RC 40/50 (CEM 1), by weight, (t)</v>
      </c>
    </row>
    <row r="22" spans="1:9" ht="14.25" customHeight="1">
      <c r="A22" s="193"/>
      <c r="B22" s="1151"/>
      <c r="C22" s="540" t="s">
        <v>486</v>
      </c>
      <c r="D22" s="540" t="s">
        <v>471</v>
      </c>
      <c r="E22" s="193" t="s">
        <v>76</v>
      </c>
      <c r="F22" s="541"/>
      <c r="G22" s="185"/>
      <c r="H22" s="539" t="s">
        <v>477</v>
      </c>
      <c r="I22" s="539" t="str">
        <f t="shared" si="0"/>
        <v>Concrete, Precast concrete beams &amp; columns, by weight, (t)</v>
      </c>
    </row>
    <row r="23" spans="1:9" ht="14.25" customHeight="1">
      <c r="A23" s="193"/>
      <c r="B23" s="1151"/>
      <c r="C23" s="1223" t="s">
        <v>487</v>
      </c>
      <c r="D23" s="540" t="s">
        <v>471</v>
      </c>
      <c r="E23" s="193" t="s">
        <v>76</v>
      </c>
      <c r="F23" s="541"/>
      <c r="G23" s="185"/>
      <c r="H23" s="539" t="s">
        <v>477</v>
      </c>
      <c r="I23" s="539" t="str">
        <f t="shared" si="0"/>
        <v>Concrete, Blocks, by weight, (t)</v>
      </c>
    </row>
    <row r="24" spans="1:9" ht="14.25" customHeight="1">
      <c r="A24" s="193"/>
      <c r="B24" s="1194"/>
      <c r="C24" s="1194"/>
      <c r="D24" s="542" t="s">
        <v>473</v>
      </c>
      <c r="E24" s="543" t="s">
        <v>316</v>
      </c>
      <c r="F24" s="541"/>
      <c r="G24" s="185"/>
      <c r="H24" s="539" t="s">
        <v>477</v>
      </c>
      <c r="I24" s="539" t="str">
        <f t="shared" si="0"/>
        <v>Concrete, , by volume, (m3)</v>
      </c>
    </row>
    <row r="25" spans="1:9" ht="14.25" customHeight="1">
      <c r="A25" s="193"/>
      <c r="B25" s="1224" t="s">
        <v>488</v>
      </c>
      <c r="C25" s="1224" t="s">
        <v>489</v>
      </c>
      <c r="D25" s="546" t="s">
        <v>490</v>
      </c>
      <c r="E25" s="547" t="s">
        <v>491</v>
      </c>
      <c r="F25" s="541"/>
      <c r="G25" s="185"/>
      <c r="H25" s="539" t="s">
        <v>488</v>
      </c>
      <c r="I25" s="539" t="str">
        <f t="shared" si="0"/>
        <v>Cement, General , by bag, (25kg bag)</v>
      </c>
    </row>
    <row r="26" spans="1:9" ht="14.25" customHeight="1">
      <c r="A26" s="193"/>
      <c r="B26" s="1194"/>
      <c r="C26" s="1194"/>
      <c r="D26" s="542" t="s">
        <v>471</v>
      </c>
      <c r="E26" s="543" t="s">
        <v>76</v>
      </c>
      <c r="F26" s="541"/>
      <c r="G26" s="185"/>
      <c r="H26" s="539" t="s">
        <v>488</v>
      </c>
      <c r="I26" s="539" t="str">
        <f t="shared" si="0"/>
        <v>Cement, , by weight, (t)</v>
      </c>
    </row>
    <row r="27" spans="1:9" ht="14.25" customHeight="1">
      <c r="A27" s="193"/>
      <c r="B27" s="1221" t="s">
        <v>492</v>
      </c>
      <c r="C27" s="1221" t="s">
        <v>478</v>
      </c>
      <c r="D27" s="536" t="s">
        <v>471</v>
      </c>
      <c r="E27" s="208" t="s">
        <v>76</v>
      </c>
      <c r="F27" s="541"/>
      <c r="G27" s="185"/>
      <c r="H27" s="539" t="s">
        <v>492</v>
      </c>
      <c r="I27" s="539" t="str">
        <f t="shared" si="0"/>
        <v>Stone, General, by weight, (t)</v>
      </c>
    </row>
    <row r="28" spans="1:9" ht="14.25" customHeight="1">
      <c r="A28" s="193"/>
      <c r="B28" s="1151"/>
      <c r="C28" s="1152"/>
      <c r="D28" s="540" t="s">
        <v>473</v>
      </c>
      <c r="E28" s="193" t="s">
        <v>316</v>
      </c>
      <c r="F28" s="541"/>
      <c r="G28" s="185"/>
      <c r="H28" s="539" t="s">
        <v>492</v>
      </c>
      <c r="I28" s="539" t="str">
        <f t="shared" si="0"/>
        <v>Stone, , by volume, (m3)</v>
      </c>
    </row>
    <row r="29" spans="1:9" ht="14.25" customHeight="1">
      <c r="A29" s="193"/>
      <c r="B29" s="1151"/>
      <c r="C29" s="1223" t="s">
        <v>493</v>
      </c>
      <c r="D29" s="540" t="s">
        <v>471</v>
      </c>
      <c r="E29" s="193" t="s">
        <v>76</v>
      </c>
      <c r="F29" s="541"/>
      <c r="G29" s="185"/>
      <c r="H29" s="539" t="s">
        <v>492</v>
      </c>
      <c r="I29" s="539" t="str">
        <f t="shared" si="0"/>
        <v>Stone, Limestone, by weight, (t)</v>
      </c>
    </row>
    <row r="30" spans="1:9" ht="14.25" customHeight="1">
      <c r="A30" s="193"/>
      <c r="B30" s="1151"/>
      <c r="C30" s="1152"/>
      <c r="D30" s="540" t="s">
        <v>473</v>
      </c>
      <c r="E30" s="193" t="s">
        <v>316</v>
      </c>
      <c r="F30" s="541"/>
      <c r="G30" s="185"/>
      <c r="H30" s="539" t="s">
        <v>492</v>
      </c>
      <c r="I30" s="539" t="str">
        <f t="shared" si="0"/>
        <v>Stone, , by volume, (m3)</v>
      </c>
    </row>
    <row r="31" spans="1:9" ht="14.25" customHeight="1">
      <c r="A31" s="193"/>
      <c r="B31" s="1151"/>
      <c r="C31" s="1223" t="s">
        <v>494</v>
      </c>
      <c r="D31" s="540" t="s">
        <v>471</v>
      </c>
      <c r="E31" s="193" t="s">
        <v>76</v>
      </c>
      <c r="F31" s="541"/>
      <c r="G31" s="185"/>
      <c r="H31" s="539" t="s">
        <v>492</v>
      </c>
      <c r="I31" s="539" t="str">
        <f t="shared" si="0"/>
        <v>Stone, Slate, by weight, (t)</v>
      </c>
    </row>
    <row r="32" spans="1:9" ht="14.25" customHeight="1">
      <c r="A32" s="193"/>
      <c r="B32" s="1151"/>
      <c r="C32" s="1152"/>
      <c r="D32" s="540" t="s">
        <v>473</v>
      </c>
      <c r="E32" s="193" t="s">
        <v>316</v>
      </c>
      <c r="F32" s="541"/>
      <c r="G32" s="185"/>
      <c r="H32" s="539" t="s">
        <v>492</v>
      </c>
      <c r="I32" s="539" t="str">
        <f t="shared" si="0"/>
        <v>Stone, , by volume, (m3)</v>
      </c>
    </row>
    <row r="33" spans="1:9" ht="14.25" customHeight="1">
      <c r="A33" s="193"/>
      <c r="B33" s="1194"/>
      <c r="C33" s="542" t="s">
        <v>495</v>
      </c>
      <c r="D33" s="542" t="s">
        <v>471</v>
      </c>
      <c r="E33" s="543" t="s">
        <v>76</v>
      </c>
      <c r="F33" s="541"/>
      <c r="G33" s="185"/>
      <c r="H33" s="539" t="s">
        <v>492</v>
      </c>
      <c r="I33" s="539" t="str">
        <f t="shared" si="0"/>
        <v>Stone, Granite, by weight, (t)</v>
      </c>
    </row>
    <row r="34" spans="1:9" ht="14.25" customHeight="1">
      <c r="A34" s="194"/>
      <c r="B34" s="535" t="s">
        <v>496</v>
      </c>
      <c r="C34" s="535" t="s">
        <v>497</v>
      </c>
      <c r="D34" s="535" t="s">
        <v>471</v>
      </c>
      <c r="E34" s="548" t="s">
        <v>76</v>
      </c>
      <c r="F34" s="549"/>
      <c r="G34" s="195"/>
      <c r="H34" s="550" t="s">
        <v>496</v>
      </c>
      <c r="I34" s="550" t="str">
        <f t="shared" si="0"/>
        <v>Roof sheets, Mineral, by weight, (t)</v>
      </c>
    </row>
    <row r="35" spans="1:9" ht="14.25" customHeight="1">
      <c r="A35" s="203" t="s">
        <v>498</v>
      </c>
      <c r="B35" s="551" t="s">
        <v>499</v>
      </c>
      <c r="C35" s="552"/>
      <c r="D35" s="552"/>
      <c r="E35" s="310"/>
      <c r="F35" s="102"/>
      <c r="G35" s="553"/>
      <c r="H35" s="554"/>
      <c r="I35" s="554"/>
    </row>
    <row r="36" spans="1:9" ht="14.25" customHeight="1">
      <c r="A36" s="208"/>
      <c r="B36" s="1221" t="s">
        <v>500</v>
      </c>
      <c r="C36" s="536" t="s">
        <v>501</v>
      </c>
      <c r="D36" s="536" t="s">
        <v>471</v>
      </c>
      <c r="E36" s="208" t="s">
        <v>76</v>
      </c>
      <c r="F36" s="537"/>
      <c r="G36" s="182"/>
      <c r="H36" s="555" t="s">
        <v>500</v>
      </c>
      <c r="I36" s="555" t="str">
        <f t="shared" ref="I36:I44" si="1">CONCATENATE(H36,", ",C36,", ",D36,", (",E36, ")")</f>
        <v>Steel, Section (e.g. I-beams), by weight, (t)</v>
      </c>
    </row>
    <row r="37" spans="1:9" ht="14.25" customHeight="1">
      <c r="A37" s="193"/>
      <c r="B37" s="1151"/>
      <c r="C37" s="540" t="s">
        <v>502</v>
      </c>
      <c r="D37" s="540" t="s">
        <v>471</v>
      </c>
      <c r="E37" s="193" t="s">
        <v>76</v>
      </c>
      <c r="F37" s="541"/>
      <c r="G37" s="185"/>
      <c r="H37" s="539" t="s">
        <v>500</v>
      </c>
      <c r="I37" s="539" t="str">
        <f t="shared" si="1"/>
        <v>Steel, Plate, by weight, (t)</v>
      </c>
    </row>
    <row r="38" spans="1:9" ht="14.25" customHeight="1">
      <c r="A38" s="193"/>
      <c r="B38" s="1151"/>
      <c r="C38" s="540" t="s">
        <v>503</v>
      </c>
      <c r="D38" s="540" t="s">
        <v>471</v>
      </c>
      <c r="E38" s="193" t="s">
        <v>76</v>
      </c>
      <c r="F38" s="541"/>
      <c r="G38" s="185"/>
      <c r="H38" s="539" t="s">
        <v>500</v>
      </c>
      <c r="I38" s="539" t="str">
        <f t="shared" si="1"/>
        <v>Steel, Rebar, by weight, (t)</v>
      </c>
    </row>
    <row r="39" spans="1:9" ht="14.25" customHeight="1">
      <c r="A39" s="193"/>
      <c r="B39" s="1151"/>
      <c r="C39" s="540" t="s">
        <v>504</v>
      </c>
      <c r="D39" s="540" t="s">
        <v>471</v>
      </c>
      <c r="E39" s="193" t="s">
        <v>76</v>
      </c>
      <c r="F39" s="541"/>
      <c r="G39" s="185"/>
      <c r="H39" s="539" t="s">
        <v>500</v>
      </c>
      <c r="I39" s="539" t="str">
        <f t="shared" si="1"/>
        <v>Steel, 100% recycled steel, by weight, (t)</v>
      </c>
    </row>
    <row r="40" spans="1:9" ht="14.25" customHeight="1">
      <c r="A40" s="193"/>
      <c r="B40" s="1151"/>
      <c r="C40" s="540" t="s">
        <v>505</v>
      </c>
      <c r="D40" s="540" t="s">
        <v>471</v>
      </c>
      <c r="E40" s="193" t="s">
        <v>76</v>
      </c>
      <c r="F40" s="541"/>
      <c r="G40" s="185"/>
      <c r="H40" s="539" t="s">
        <v>500</v>
      </c>
      <c r="I40" s="539" t="str">
        <f t="shared" si="1"/>
        <v>Steel, Galvanised , by weight, (t)</v>
      </c>
    </row>
    <row r="41" spans="1:9" ht="14.25" customHeight="1">
      <c r="A41" s="193"/>
      <c r="B41" s="1194"/>
      <c r="C41" s="542" t="s">
        <v>506</v>
      </c>
      <c r="D41" s="542" t="s">
        <v>471</v>
      </c>
      <c r="E41" s="543" t="s">
        <v>76</v>
      </c>
      <c r="F41" s="556"/>
      <c r="G41" s="557"/>
      <c r="H41" s="539" t="s">
        <v>500</v>
      </c>
      <c r="I41" s="539" t="str">
        <f t="shared" si="1"/>
        <v>Steel, Stainless, by weight, (t)</v>
      </c>
    </row>
    <row r="42" spans="1:9" ht="14.25" customHeight="1">
      <c r="A42" s="193"/>
      <c r="B42" s="558" t="s">
        <v>507</v>
      </c>
      <c r="C42" s="558"/>
      <c r="D42" s="558" t="s">
        <v>471</v>
      </c>
      <c r="E42" s="559" t="s">
        <v>76</v>
      </c>
      <c r="F42" s="541"/>
      <c r="G42" s="185"/>
      <c r="H42" s="539" t="s">
        <v>507</v>
      </c>
      <c r="I42" s="539" t="str">
        <f t="shared" si="1"/>
        <v>Lead, , by weight, (t)</v>
      </c>
    </row>
    <row r="43" spans="1:9" ht="14.25" customHeight="1">
      <c r="A43" s="193"/>
      <c r="B43" s="558" t="s">
        <v>508</v>
      </c>
      <c r="C43" s="558" t="s">
        <v>509</v>
      </c>
      <c r="D43" s="558" t="s">
        <v>471</v>
      </c>
      <c r="E43" s="559" t="s">
        <v>76</v>
      </c>
      <c r="F43" s="541"/>
      <c r="G43" s="185"/>
      <c r="H43" s="539" t="s">
        <v>508</v>
      </c>
      <c r="I43" s="539" t="str">
        <f t="shared" si="1"/>
        <v>Copper , Pipe , by weight, (t)</v>
      </c>
    </row>
    <row r="44" spans="1:9" ht="14.25" customHeight="1">
      <c r="A44" s="194"/>
      <c r="B44" s="535" t="s">
        <v>510</v>
      </c>
      <c r="C44" s="535"/>
      <c r="D44" s="535" t="s">
        <v>471</v>
      </c>
      <c r="E44" s="548" t="s">
        <v>76</v>
      </c>
      <c r="F44" s="549"/>
      <c r="G44" s="195"/>
      <c r="H44" s="550" t="s">
        <v>510</v>
      </c>
      <c r="I44" s="550" t="str">
        <f t="shared" si="1"/>
        <v>Aluminium, , by weight, (t)</v>
      </c>
    </row>
    <row r="45" spans="1:9" ht="14.25" customHeight="1">
      <c r="A45" s="203" t="s">
        <v>511</v>
      </c>
      <c r="B45" s="551" t="s">
        <v>512</v>
      </c>
      <c r="C45" s="552"/>
      <c r="D45" s="552"/>
      <c r="E45" s="310"/>
      <c r="F45" s="102"/>
      <c r="G45" s="553"/>
      <c r="H45" s="554"/>
      <c r="I45" s="554"/>
    </row>
    <row r="46" spans="1:9" ht="14.25" customHeight="1">
      <c r="A46" s="208"/>
      <c r="B46" s="1221" t="s">
        <v>513</v>
      </c>
      <c r="C46" s="535" t="s">
        <v>478</v>
      </c>
      <c r="D46" s="535" t="s">
        <v>471</v>
      </c>
      <c r="E46" s="548" t="s">
        <v>76</v>
      </c>
      <c r="F46" s="537"/>
      <c r="G46" s="182"/>
      <c r="H46" s="555" t="s">
        <v>513</v>
      </c>
      <c r="I46" s="555" t="str">
        <f t="shared" ref="I46:I66" si="2">CONCATENATE(H46,", ",C46,", ",D46,", (",E46, ")")</f>
        <v>Timber, General, by weight, (t)</v>
      </c>
    </row>
    <row r="47" spans="1:9" ht="14.25" customHeight="1">
      <c r="A47" s="193"/>
      <c r="B47" s="1151"/>
      <c r="C47" s="1224" t="s">
        <v>514</v>
      </c>
      <c r="D47" s="546" t="s">
        <v>471</v>
      </c>
      <c r="E47" s="547" t="s">
        <v>76</v>
      </c>
      <c r="F47" s="541"/>
      <c r="G47" s="185"/>
      <c r="H47" s="539" t="s">
        <v>513</v>
      </c>
      <c r="I47" s="539" t="str">
        <f t="shared" si="2"/>
        <v>Timber, Pine/Spruce, by weight, (t)</v>
      </c>
    </row>
    <row r="48" spans="1:9" ht="14.25" customHeight="1">
      <c r="A48" s="193"/>
      <c r="B48" s="1151"/>
      <c r="C48" s="1151"/>
      <c r="D48" s="560" t="s">
        <v>515</v>
      </c>
      <c r="E48" s="193" t="s">
        <v>516</v>
      </c>
      <c r="F48" s="541"/>
      <c r="G48" s="185"/>
      <c r="H48" s="539" t="s">
        <v>513</v>
      </c>
      <c r="I48" s="539" t="str">
        <f t="shared" si="2"/>
        <v>Timber, , 50 x 25mm (2"x1"), (m)</v>
      </c>
    </row>
    <row r="49" spans="1:9" ht="14.25" customHeight="1">
      <c r="A49" s="193"/>
      <c r="B49" s="1151"/>
      <c r="C49" s="1151"/>
      <c r="D49" s="560" t="s">
        <v>517</v>
      </c>
      <c r="E49" s="193" t="s">
        <v>516</v>
      </c>
      <c r="F49" s="541"/>
      <c r="G49" s="185"/>
      <c r="H49" s="539" t="s">
        <v>513</v>
      </c>
      <c r="I49" s="539" t="str">
        <f t="shared" si="2"/>
        <v>Timber, , 50 x 50mm (2" x 2"), (m)</v>
      </c>
    </row>
    <row r="50" spans="1:9" ht="14.25" customHeight="1">
      <c r="A50" s="193"/>
      <c r="B50" s="1151"/>
      <c r="C50" s="1151"/>
      <c r="D50" s="560" t="s">
        <v>518</v>
      </c>
      <c r="E50" s="193" t="s">
        <v>516</v>
      </c>
      <c r="F50" s="541"/>
      <c r="G50" s="185"/>
      <c r="H50" s="539" t="s">
        <v>513</v>
      </c>
      <c r="I50" s="539" t="str">
        <f t="shared" si="2"/>
        <v>Timber, , 75 x 50mm (3" x 2"), (m)</v>
      </c>
    </row>
    <row r="51" spans="1:9" ht="14.25" customHeight="1">
      <c r="A51" s="193"/>
      <c r="B51" s="1151"/>
      <c r="C51" s="1151"/>
      <c r="D51" s="560" t="s">
        <v>519</v>
      </c>
      <c r="E51" s="193" t="s">
        <v>516</v>
      </c>
      <c r="F51" s="541"/>
      <c r="G51" s="185"/>
      <c r="H51" s="539" t="s">
        <v>513</v>
      </c>
      <c r="I51" s="539" t="str">
        <f t="shared" si="2"/>
        <v>Timber, , 100 x 50mm (4" x 2"), (m)</v>
      </c>
    </row>
    <row r="52" spans="1:9" ht="14.25" customHeight="1">
      <c r="A52" s="193"/>
      <c r="B52" s="1151"/>
      <c r="C52" s="1151"/>
      <c r="D52" s="560" t="s">
        <v>520</v>
      </c>
      <c r="E52" s="193" t="s">
        <v>516</v>
      </c>
      <c r="F52" s="541"/>
      <c r="G52" s="185"/>
      <c r="H52" s="539" t="s">
        <v>513</v>
      </c>
      <c r="I52" s="539" t="str">
        <f t="shared" si="2"/>
        <v>Timber, , 150 x 50mm (6" x 2"), (m)</v>
      </c>
    </row>
    <row r="53" spans="1:9" ht="14.25" customHeight="1">
      <c r="A53" s="193"/>
      <c r="B53" s="1151"/>
      <c r="C53" s="1151"/>
      <c r="D53" s="560" t="s">
        <v>521</v>
      </c>
      <c r="E53" s="193" t="s">
        <v>516</v>
      </c>
      <c r="F53" s="541"/>
      <c r="G53" s="185"/>
      <c r="H53" s="539" t="s">
        <v>513</v>
      </c>
      <c r="I53" s="539" t="str">
        <f t="shared" si="2"/>
        <v>Timber, , 150 x 25mm (6” x 1”), (m)</v>
      </c>
    </row>
    <row r="54" spans="1:9" ht="14.25" customHeight="1">
      <c r="A54" s="193"/>
      <c r="B54" s="1151"/>
      <c r="C54" s="1194"/>
      <c r="D54" s="542" t="s">
        <v>522</v>
      </c>
      <c r="E54" s="543" t="s">
        <v>316</v>
      </c>
      <c r="F54" s="541"/>
      <c r="G54" s="185"/>
      <c r="H54" s="539" t="s">
        <v>513</v>
      </c>
      <c r="I54" s="539" t="str">
        <f t="shared" si="2"/>
        <v>Timber, , cubic m, (m3)</v>
      </c>
    </row>
    <row r="55" spans="1:9" ht="14.25" customHeight="1">
      <c r="A55" s="193"/>
      <c r="B55" s="1151"/>
      <c r="C55" s="1221" t="s">
        <v>523</v>
      </c>
      <c r="D55" s="536" t="s">
        <v>471</v>
      </c>
      <c r="E55" s="208" t="s">
        <v>76</v>
      </c>
      <c r="F55" s="541"/>
      <c r="G55" s="185"/>
      <c r="H55" s="539" t="s">
        <v>513</v>
      </c>
      <c r="I55" s="539" t="str">
        <f t="shared" si="2"/>
        <v>Timber, Plywood, by weight, (t)</v>
      </c>
    </row>
    <row r="56" spans="1:9" ht="14.25" customHeight="1">
      <c r="A56" s="193"/>
      <c r="B56" s="1151"/>
      <c r="C56" s="1151"/>
      <c r="D56" s="540" t="s">
        <v>524</v>
      </c>
      <c r="E56" s="193" t="s">
        <v>60</v>
      </c>
      <c r="F56" s="541"/>
      <c r="G56" s="185"/>
      <c r="H56" s="539" t="s">
        <v>513</v>
      </c>
      <c r="I56" s="539" t="str">
        <f t="shared" si="2"/>
        <v>Timber, , 6mm 8'x4' (2.4x1.2m) Sheet, (m2)</v>
      </c>
    </row>
    <row r="57" spans="1:9" ht="14.25" customHeight="1">
      <c r="A57" s="193"/>
      <c r="B57" s="1151"/>
      <c r="C57" s="1151"/>
      <c r="D57" s="540" t="s">
        <v>525</v>
      </c>
      <c r="E57" s="193" t="s">
        <v>60</v>
      </c>
      <c r="F57" s="541"/>
      <c r="G57" s="185"/>
      <c r="H57" s="539" t="s">
        <v>513</v>
      </c>
      <c r="I57" s="539" t="str">
        <f t="shared" si="2"/>
        <v>Timber, , 9mm 8'x4' (2.4x1.2m) Sheet, (m2)</v>
      </c>
    </row>
    <row r="58" spans="1:9" ht="14.25" customHeight="1">
      <c r="A58" s="193"/>
      <c r="B58" s="1151"/>
      <c r="C58" s="1151"/>
      <c r="D58" s="540" t="s">
        <v>526</v>
      </c>
      <c r="E58" s="193" t="s">
        <v>60</v>
      </c>
      <c r="F58" s="541"/>
      <c r="G58" s="185"/>
      <c r="H58" s="539" t="s">
        <v>513</v>
      </c>
      <c r="I58" s="539" t="str">
        <f t="shared" si="2"/>
        <v>Timber, , 12mm 8'x4' (2.4x1.2m) Sheet, (m2)</v>
      </c>
    </row>
    <row r="59" spans="1:9" ht="14.25" customHeight="1">
      <c r="A59" s="193"/>
      <c r="B59" s="1151"/>
      <c r="C59" s="1151"/>
      <c r="D59" s="540" t="s">
        <v>527</v>
      </c>
      <c r="E59" s="193" t="s">
        <v>60</v>
      </c>
      <c r="F59" s="541"/>
      <c r="G59" s="185"/>
      <c r="H59" s="539" t="s">
        <v>513</v>
      </c>
      <c r="I59" s="539" t="str">
        <f t="shared" si="2"/>
        <v>Timber, , 18mm 8'x4' (2.4x1.2m) Sheet, (m2)</v>
      </c>
    </row>
    <row r="60" spans="1:9" ht="14.25" customHeight="1">
      <c r="A60" s="193"/>
      <c r="B60" s="1151"/>
      <c r="C60" s="1151"/>
      <c r="D60" s="540" t="s">
        <v>528</v>
      </c>
      <c r="E60" s="193" t="s">
        <v>60</v>
      </c>
      <c r="F60" s="541"/>
      <c r="G60" s="185"/>
      <c r="H60" s="539" t="s">
        <v>513</v>
      </c>
      <c r="I60" s="539" t="str">
        <f t="shared" si="2"/>
        <v>Timber, , 25mm 8'x4' (2.4x1.2m) Sheet, (m2)</v>
      </c>
    </row>
    <row r="61" spans="1:9" ht="14.25" customHeight="1">
      <c r="A61" s="193"/>
      <c r="B61" s="1151"/>
      <c r="C61" s="1194"/>
      <c r="D61" s="542" t="s">
        <v>522</v>
      </c>
      <c r="E61" s="543" t="s">
        <v>316</v>
      </c>
      <c r="F61" s="541"/>
      <c r="G61" s="185"/>
      <c r="H61" s="539" t="s">
        <v>513</v>
      </c>
      <c r="I61" s="539" t="str">
        <f t="shared" si="2"/>
        <v>Timber, , cubic m, (m3)</v>
      </c>
    </row>
    <row r="62" spans="1:9" ht="14.25" customHeight="1">
      <c r="A62" s="193"/>
      <c r="B62" s="1151"/>
      <c r="C62" s="558" t="s">
        <v>529</v>
      </c>
      <c r="D62" s="558" t="s">
        <v>471</v>
      </c>
      <c r="E62" s="559" t="s">
        <v>76</v>
      </c>
      <c r="F62" s="541"/>
      <c r="G62" s="185"/>
      <c r="H62" s="539" t="s">
        <v>513</v>
      </c>
      <c r="I62" s="539" t="str">
        <f t="shared" si="2"/>
        <v>Timber, MDF, by weight, (t)</v>
      </c>
    </row>
    <row r="63" spans="1:9" ht="14.25" customHeight="1">
      <c r="A63" s="193"/>
      <c r="B63" s="1151"/>
      <c r="C63" s="561" t="s">
        <v>530</v>
      </c>
      <c r="D63" s="561" t="s">
        <v>471</v>
      </c>
      <c r="E63" s="562" t="s">
        <v>76</v>
      </c>
      <c r="F63" s="541"/>
      <c r="G63" s="185"/>
      <c r="H63" s="539" t="s">
        <v>513</v>
      </c>
      <c r="I63" s="539" t="str">
        <f t="shared" si="2"/>
        <v>Timber, OSB, by weight, (t)</v>
      </c>
    </row>
    <row r="64" spans="1:9" ht="14.25" customHeight="1">
      <c r="A64" s="193"/>
      <c r="B64" s="1151"/>
      <c r="C64" s="561" t="s">
        <v>531</v>
      </c>
      <c r="D64" s="561" t="s">
        <v>471</v>
      </c>
      <c r="E64" s="562" t="s">
        <v>76</v>
      </c>
      <c r="F64" s="541"/>
      <c r="G64" s="185"/>
      <c r="H64" s="539" t="s">
        <v>513</v>
      </c>
      <c r="I64" s="539" t="str">
        <f t="shared" si="2"/>
        <v>Timber, Chipboard, by weight, (t)</v>
      </c>
    </row>
    <row r="65" spans="1:9" ht="14.25" customHeight="1">
      <c r="A65" s="193"/>
      <c r="B65" s="1151"/>
      <c r="C65" s="561" t="s">
        <v>532</v>
      </c>
      <c r="D65" s="561" t="s">
        <v>471</v>
      </c>
      <c r="E65" s="562" t="s">
        <v>76</v>
      </c>
      <c r="F65" s="541"/>
      <c r="G65" s="185"/>
      <c r="H65" s="539" t="s">
        <v>513</v>
      </c>
      <c r="I65" s="539" t="str">
        <f t="shared" si="2"/>
        <v>Timber, Hardwood, by weight, (t)</v>
      </c>
    </row>
    <row r="66" spans="1:9" ht="14.25" customHeight="1">
      <c r="A66" s="194"/>
      <c r="B66" s="1152"/>
      <c r="C66" s="545" t="s">
        <v>533</v>
      </c>
      <c r="D66" s="545" t="s">
        <v>471</v>
      </c>
      <c r="E66" s="563" t="s">
        <v>76</v>
      </c>
      <c r="F66" s="549"/>
      <c r="G66" s="195"/>
      <c r="H66" s="550" t="s">
        <v>513</v>
      </c>
      <c r="I66" s="550" t="str">
        <f t="shared" si="2"/>
        <v>Timber, Glulam, by weight, (t)</v>
      </c>
    </row>
    <row r="67" spans="1:9" ht="14.25" customHeight="1">
      <c r="A67" s="203" t="s">
        <v>534</v>
      </c>
      <c r="B67" s="551" t="s">
        <v>535</v>
      </c>
      <c r="C67" s="552"/>
      <c r="D67" s="552"/>
      <c r="E67" s="310"/>
      <c r="F67" s="102"/>
      <c r="G67" s="553"/>
      <c r="H67" s="554"/>
      <c r="I67" s="554"/>
    </row>
    <row r="68" spans="1:9" ht="14.25" customHeight="1">
      <c r="A68" s="208"/>
      <c r="B68" s="1221" t="s">
        <v>536</v>
      </c>
      <c r="C68" s="1221" t="s">
        <v>514</v>
      </c>
      <c r="D68" s="564" t="s">
        <v>537</v>
      </c>
      <c r="E68" s="208" t="s">
        <v>538</v>
      </c>
      <c r="F68" s="537"/>
      <c r="G68" s="182"/>
      <c r="H68" s="555" t="s">
        <v>536</v>
      </c>
      <c r="I68" s="555" t="str">
        <f t="shared" ref="I68:I82" si="3">CONCATENATE(H68,", ",C68,", ",D68,", (",E68, ")")</f>
        <v>Fence Posts - Round, Pine/Spruce, Height 4' 6”, (post)</v>
      </c>
    </row>
    <row r="69" spans="1:9" ht="14.25" customHeight="1">
      <c r="A69" s="193"/>
      <c r="B69" s="1151"/>
      <c r="C69" s="1151"/>
      <c r="D69" s="560" t="s">
        <v>539</v>
      </c>
      <c r="E69" s="193" t="s">
        <v>538</v>
      </c>
      <c r="F69" s="541"/>
      <c r="G69" s="185"/>
      <c r="H69" s="539" t="s">
        <v>536</v>
      </c>
      <c r="I69" s="539" t="str">
        <f t="shared" si="3"/>
        <v>Fence Posts - Round, , Height 5' 6”, (post)</v>
      </c>
    </row>
    <row r="70" spans="1:9" ht="14.25" customHeight="1">
      <c r="A70" s="193"/>
      <c r="B70" s="1151"/>
      <c r="C70" s="1151"/>
      <c r="D70" s="560" t="s">
        <v>540</v>
      </c>
      <c r="E70" s="193" t="s">
        <v>538</v>
      </c>
      <c r="F70" s="541"/>
      <c r="G70" s="185"/>
      <c r="H70" s="539" t="s">
        <v>536</v>
      </c>
      <c r="I70" s="539" t="str">
        <f t="shared" si="3"/>
        <v>Fence Posts - Round, , Height 7', (post)</v>
      </c>
    </row>
    <row r="71" spans="1:9" ht="14.25" customHeight="1">
      <c r="A71" s="193"/>
      <c r="B71" s="1194"/>
      <c r="C71" s="1194"/>
      <c r="D71" s="565" t="s">
        <v>541</v>
      </c>
      <c r="E71" s="543" t="s">
        <v>538</v>
      </c>
      <c r="F71" s="541"/>
      <c r="G71" s="185"/>
      <c r="H71" s="539" t="s">
        <v>536</v>
      </c>
      <c r="I71" s="539" t="str">
        <f t="shared" si="3"/>
        <v>Fence Posts - Round, , Height 8', (post)</v>
      </c>
    </row>
    <row r="72" spans="1:9" ht="14.25" customHeight="1">
      <c r="A72" s="193"/>
      <c r="B72" s="1221" t="s">
        <v>542</v>
      </c>
      <c r="C72" s="1221" t="s">
        <v>514</v>
      </c>
      <c r="D72" s="564" t="s">
        <v>537</v>
      </c>
      <c r="E72" s="208" t="s">
        <v>538</v>
      </c>
      <c r="F72" s="541"/>
      <c r="G72" s="185"/>
      <c r="H72" s="539" t="s">
        <v>542</v>
      </c>
      <c r="I72" s="539" t="str">
        <f t="shared" si="3"/>
        <v>Fence Posts – half round, Pine/Spruce, Height 4' 6”, (post)</v>
      </c>
    </row>
    <row r="73" spans="1:9" ht="14.25" customHeight="1">
      <c r="A73" s="193"/>
      <c r="B73" s="1194"/>
      <c r="C73" s="1194"/>
      <c r="D73" s="565" t="s">
        <v>539</v>
      </c>
      <c r="E73" s="543" t="s">
        <v>538</v>
      </c>
      <c r="F73" s="541"/>
      <c r="G73" s="185"/>
      <c r="H73" s="539" t="s">
        <v>542</v>
      </c>
      <c r="I73" s="539" t="str">
        <f t="shared" si="3"/>
        <v>Fence Posts – half round, , Height 5' 6”, (post)</v>
      </c>
    </row>
    <row r="74" spans="1:9" ht="14.25" customHeight="1">
      <c r="A74" s="193"/>
      <c r="B74" s="558" t="s">
        <v>543</v>
      </c>
      <c r="C74" s="558"/>
      <c r="D74" s="558" t="s">
        <v>471</v>
      </c>
      <c r="E74" s="559" t="s">
        <v>49</v>
      </c>
      <c r="F74" s="541"/>
      <c r="G74" s="185"/>
      <c r="H74" s="539" t="s">
        <v>543</v>
      </c>
      <c r="I74" s="539" t="str">
        <f t="shared" si="3"/>
        <v>Wire, , by weight, (kg)</v>
      </c>
    </row>
    <row r="75" spans="1:9" ht="14.25" customHeight="1">
      <c r="A75" s="193"/>
      <c r="B75" s="1221" t="s">
        <v>544</v>
      </c>
      <c r="C75" s="536" t="s">
        <v>545</v>
      </c>
      <c r="D75" s="536" t="s">
        <v>546</v>
      </c>
      <c r="E75" s="208" t="s">
        <v>547</v>
      </c>
      <c r="F75" s="541"/>
      <c r="G75" s="185"/>
      <c r="H75" s="539" t="s">
        <v>544</v>
      </c>
      <c r="I75" s="539" t="str">
        <f t="shared" si="3"/>
        <v>Electric fence posts, Plastic, by number, (number)</v>
      </c>
    </row>
    <row r="76" spans="1:9" ht="14.25" customHeight="1">
      <c r="A76" s="193"/>
      <c r="B76" s="1194"/>
      <c r="C76" s="542" t="s">
        <v>498</v>
      </c>
      <c r="D76" s="542" t="s">
        <v>546</v>
      </c>
      <c r="E76" s="543" t="s">
        <v>547</v>
      </c>
      <c r="F76" s="541"/>
      <c r="G76" s="185"/>
      <c r="H76" s="539" t="s">
        <v>544</v>
      </c>
      <c r="I76" s="539" t="str">
        <f t="shared" si="3"/>
        <v>Electric fence posts, Metal, by number, (number)</v>
      </c>
    </row>
    <row r="77" spans="1:9" ht="14.25" customHeight="1">
      <c r="A77" s="193"/>
      <c r="B77" s="1221" t="s">
        <v>548</v>
      </c>
      <c r="C77" s="536" t="s">
        <v>549</v>
      </c>
      <c r="D77" s="536" t="s">
        <v>550</v>
      </c>
      <c r="E77" s="536" t="s">
        <v>551</v>
      </c>
      <c r="F77" s="541"/>
      <c r="G77" s="185"/>
      <c r="H77" s="539" t="s">
        <v>548</v>
      </c>
      <c r="I77" s="539" t="str">
        <f t="shared" si="3"/>
        <v>Complete fencing, Barbed wire, 3 strands, (per m of fence)</v>
      </c>
    </row>
    <row r="78" spans="1:9" ht="14.25" customHeight="1">
      <c r="A78" s="193"/>
      <c r="B78" s="1151"/>
      <c r="C78" s="540" t="s">
        <v>552</v>
      </c>
      <c r="D78" s="540" t="s">
        <v>553</v>
      </c>
      <c r="E78" s="540" t="s">
        <v>551</v>
      </c>
      <c r="F78" s="541"/>
      <c r="G78" s="185"/>
      <c r="H78" s="539" t="s">
        <v>548</v>
      </c>
      <c r="I78" s="539" t="str">
        <f t="shared" si="3"/>
        <v>Complete fencing, Stock net, Only, (per m of fence)</v>
      </c>
    </row>
    <row r="79" spans="1:9" ht="14.25" customHeight="1">
      <c r="A79" s="193"/>
      <c r="B79" s="1151"/>
      <c r="C79" s="540" t="s">
        <v>552</v>
      </c>
      <c r="D79" s="540" t="s">
        <v>554</v>
      </c>
      <c r="E79" s="540" t="s">
        <v>551</v>
      </c>
      <c r="F79" s="541"/>
      <c r="G79" s="185"/>
      <c r="H79" s="539" t="s">
        <v>548</v>
      </c>
      <c r="I79" s="539" t="str">
        <f t="shared" si="3"/>
        <v>Complete fencing, Stock net, + 2 strands barbed wire, (per m of fence)</v>
      </c>
    </row>
    <row r="80" spans="1:9" ht="14.25" customHeight="1">
      <c r="A80" s="193"/>
      <c r="B80" s="1151"/>
      <c r="C80" s="540" t="s">
        <v>552</v>
      </c>
      <c r="D80" s="540" t="s">
        <v>555</v>
      </c>
      <c r="E80" s="540" t="s">
        <v>551</v>
      </c>
      <c r="F80" s="541"/>
      <c r="G80" s="185"/>
      <c r="H80" s="539" t="s">
        <v>548</v>
      </c>
      <c r="I80" s="539" t="str">
        <f t="shared" si="3"/>
        <v>Complete fencing, Stock net, + 2 strands HT wire, (per m of fence)</v>
      </c>
    </row>
    <row r="81" spans="1:9" ht="14.25" customHeight="1">
      <c r="A81" s="193"/>
      <c r="B81" s="1194"/>
      <c r="C81" s="542" t="s">
        <v>556</v>
      </c>
      <c r="D81" s="542" t="s">
        <v>557</v>
      </c>
      <c r="E81" s="542" t="s">
        <v>551</v>
      </c>
      <c r="F81" s="541"/>
      <c r="G81" s="185"/>
      <c r="H81" s="539" t="s">
        <v>548</v>
      </c>
      <c r="I81" s="539" t="str">
        <f t="shared" si="3"/>
        <v>Complete fencing, HT fence, 6 lines wire, (per m of fence)</v>
      </c>
    </row>
    <row r="82" spans="1:9" ht="14.25" customHeight="1">
      <c r="A82" s="193"/>
      <c r="B82" s="558" t="s">
        <v>558</v>
      </c>
      <c r="C82" s="558" t="s">
        <v>498</v>
      </c>
      <c r="D82" s="558"/>
      <c r="E82" s="559" t="s">
        <v>49</v>
      </c>
      <c r="F82" s="541"/>
      <c r="G82" s="185"/>
      <c r="H82" s="539" t="s">
        <v>558</v>
      </c>
      <c r="I82" s="539" t="str">
        <f t="shared" si="3"/>
        <v>Posts , Metal, , (kg)</v>
      </c>
    </row>
    <row r="83" spans="1:9" ht="14.25" customHeight="1">
      <c r="A83" s="203" t="s">
        <v>559</v>
      </c>
      <c r="B83" s="551" t="s">
        <v>560</v>
      </c>
      <c r="C83" s="552"/>
      <c r="D83" s="552"/>
      <c r="E83" s="310"/>
      <c r="F83" s="102"/>
      <c r="G83" s="553"/>
      <c r="H83" s="554"/>
      <c r="I83" s="554"/>
    </row>
    <row r="84" spans="1:9" ht="14.25" customHeight="1">
      <c r="A84" s="208"/>
      <c r="B84" s="1221" t="s">
        <v>561</v>
      </c>
      <c r="C84" s="535" t="s">
        <v>562</v>
      </c>
      <c r="D84" s="535" t="s">
        <v>471</v>
      </c>
      <c r="E84" s="548" t="s">
        <v>49</v>
      </c>
      <c r="F84" s="537"/>
      <c r="G84" s="182"/>
      <c r="H84" s="555" t="s">
        <v>561</v>
      </c>
      <c r="I84" s="555" t="str">
        <f t="shared" ref="I84:I102" si="4">CONCATENATE(H84,", ",C84,", ",D84,", (",E84, ")")</f>
        <v>Pipes, Pipe: HDPE, by weight, (kg)</v>
      </c>
    </row>
    <row r="85" spans="1:9" ht="14.25" customHeight="1">
      <c r="A85" s="193"/>
      <c r="B85" s="1151"/>
      <c r="C85" s="561" t="s">
        <v>563</v>
      </c>
      <c r="D85" s="561" t="s">
        <v>471</v>
      </c>
      <c r="E85" s="562" t="s">
        <v>49</v>
      </c>
      <c r="F85" s="541"/>
      <c r="G85" s="185"/>
      <c r="H85" s="539" t="s">
        <v>561</v>
      </c>
      <c r="I85" s="539" t="str">
        <f t="shared" si="4"/>
        <v>Pipes, Pipe: LDPE, by weight, (kg)</v>
      </c>
    </row>
    <row r="86" spans="1:9" ht="14.25" customHeight="1">
      <c r="A86" s="193"/>
      <c r="B86" s="1151"/>
      <c r="C86" s="561" t="s">
        <v>564</v>
      </c>
      <c r="D86" s="561" t="s">
        <v>471</v>
      </c>
      <c r="E86" s="562" t="s">
        <v>49</v>
      </c>
      <c r="F86" s="541"/>
      <c r="G86" s="185"/>
      <c r="H86" s="539" t="s">
        <v>561</v>
      </c>
      <c r="I86" s="539" t="str">
        <f t="shared" si="4"/>
        <v>Pipes, Pipe: PVC, by weight, (kg)</v>
      </c>
    </row>
    <row r="87" spans="1:9" ht="14.25" customHeight="1">
      <c r="A87" s="193"/>
      <c r="B87" s="1151"/>
      <c r="C87" s="1221" t="s">
        <v>563</v>
      </c>
      <c r="D87" s="564" t="s">
        <v>565</v>
      </c>
      <c r="E87" s="208" t="s">
        <v>516</v>
      </c>
      <c r="F87" s="541"/>
      <c r="G87" s="185"/>
      <c r="H87" s="539" t="s">
        <v>561</v>
      </c>
      <c r="I87" s="539" t="str">
        <f t="shared" si="4"/>
        <v>Pipes, Pipe: LDPE, 12mm Diameter, (m)</v>
      </c>
    </row>
    <row r="88" spans="1:9" ht="14.25" customHeight="1">
      <c r="A88" s="193"/>
      <c r="B88" s="1151"/>
      <c r="C88" s="1151"/>
      <c r="D88" s="560" t="s">
        <v>566</v>
      </c>
      <c r="E88" s="193" t="s">
        <v>516</v>
      </c>
      <c r="F88" s="541"/>
      <c r="G88" s="185"/>
      <c r="H88" s="539" t="s">
        <v>561</v>
      </c>
      <c r="I88" s="539" t="str">
        <f t="shared" si="4"/>
        <v>Pipes, , 16mm Diameter, (m)</v>
      </c>
    </row>
    <row r="89" spans="1:9" ht="14.25" customHeight="1">
      <c r="A89" s="193"/>
      <c r="B89" s="1151"/>
      <c r="C89" s="1151"/>
      <c r="D89" s="560" t="s">
        <v>567</v>
      </c>
      <c r="E89" s="193" t="s">
        <v>516</v>
      </c>
      <c r="F89" s="541"/>
      <c r="G89" s="185"/>
      <c r="H89" s="539" t="s">
        <v>561</v>
      </c>
      <c r="I89" s="539" t="str">
        <f t="shared" si="4"/>
        <v>Pipes, , 20mm Diameter, (m)</v>
      </c>
    </row>
    <row r="90" spans="1:9" ht="14.25" customHeight="1">
      <c r="A90" s="193"/>
      <c r="B90" s="1151"/>
      <c r="C90" s="1151"/>
      <c r="D90" s="560" t="s">
        <v>568</v>
      </c>
      <c r="E90" s="193" t="s">
        <v>516</v>
      </c>
      <c r="F90" s="541"/>
      <c r="G90" s="185"/>
      <c r="H90" s="539" t="s">
        <v>561</v>
      </c>
      <c r="I90" s="539" t="str">
        <f t="shared" si="4"/>
        <v>Pipes, , 25mm Diameter, (m)</v>
      </c>
    </row>
    <row r="91" spans="1:9" ht="14.25" customHeight="1">
      <c r="A91" s="193"/>
      <c r="B91" s="1151"/>
      <c r="C91" s="1194"/>
      <c r="D91" s="565" t="s">
        <v>569</v>
      </c>
      <c r="E91" s="543" t="s">
        <v>516</v>
      </c>
      <c r="F91" s="541"/>
      <c r="G91" s="185"/>
      <c r="H91" s="539" t="s">
        <v>561</v>
      </c>
      <c r="I91" s="539" t="str">
        <f t="shared" si="4"/>
        <v>Pipes, , 32mm Diameter, (m)</v>
      </c>
    </row>
    <row r="92" spans="1:9" ht="14.25" customHeight="1">
      <c r="A92" s="193"/>
      <c r="B92" s="1151"/>
      <c r="C92" s="1221" t="s">
        <v>570</v>
      </c>
      <c r="D92" s="564" t="s">
        <v>568</v>
      </c>
      <c r="E92" s="208" t="s">
        <v>516</v>
      </c>
      <c r="F92" s="541"/>
      <c r="G92" s="185"/>
      <c r="H92" s="539" t="s">
        <v>561</v>
      </c>
      <c r="I92" s="539" t="str">
        <f t="shared" si="4"/>
        <v>Pipes, Pipe: MDPE, 25mm Diameter, (m)</v>
      </c>
    </row>
    <row r="93" spans="1:9" ht="14.25" customHeight="1">
      <c r="A93" s="193"/>
      <c r="B93" s="1151"/>
      <c r="C93" s="1151"/>
      <c r="D93" s="560" t="s">
        <v>569</v>
      </c>
      <c r="E93" s="193" t="s">
        <v>516</v>
      </c>
      <c r="F93" s="541"/>
      <c r="G93" s="185"/>
      <c r="H93" s="539" t="s">
        <v>561</v>
      </c>
      <c r="I93" s="539" t="str">
        <f t="shared" si="4"/>
        <v>Pipes, , 32mm Diameter, (m)</v>
      </c>
    </row>
    <row r="94" spans="1:9" ht="14.25" customHeight="1">
      <c r="A94" s="193"/>
      <c r="B94" s="1151"/>
      <c r="C94" s="1151"/>
      <c r="D94" s="560" t="s">
        <v>571</v>
      </c>
      <c r="E94" s="193" t="s">
        <v>516</v>
      </c>
      <c r="F94" s="541"/>
      <c r="G94" s="185"/>
      <c r="H94" s="539" t="s">
        <v>561</v>
      </c>
      <c r="I94" s="539" t="str">
        <f t="shared" si="4"/>
        <v>Pipes, , 50mm Diameter, (m)</v>
      </c>
    </row>
    <row r="95" spans="1:9" ht="14.25" customHeight="1">
      <c r="A95" s="193"/>
      <c r="B95" s="1151"/>
      <c r="C95" s="1194"/>
      <c r="D95" s="565" t="s">
        <v>572</v>
      </c>
      <c r="E95" s="543" t="s">
        <v>516</v>
      </c>
      <c r="F95" s="541"/>
      <c r="G95" s="185"/>
      <c r="H95" s="539" t="s">
        <v>561</v>
      </c>
      <c r="I95" s="539" t="str">
        <f t="shared" si="4"/>
        <v>Pipes, , 63mm Diameter, (m)</v>
      </c>
    </row>
    <row r="96" spans="1:9" ht="14.25" customHeight="1">
      <c r="A96" s="193"/>
      <c r="B96" s="1151"/>
      <c r="C96" s="1221" t="s">
        <v>564</v>
      </c>
      <c r="D96" s="564" t="s">
        <v>567</v>
      </c>
      <c r="E96" s="208" t="s">
        <v>516</v>
      </c>
      <c r="F96" s="541"/>
      <c r="G96" s="185"/>
      <c r="H96" s="539" t="s">
        <v>561</v>
      </c>
      <c r="I96" s="539" t="str">
        <f t="shared" si="4"/>
        <v>Pipes, Pipe: PVC, 20mm Diameter, (m)</v>
      </c>
    </row>
    <row r="97" spans="1:9" ht="14.25" customHeight="1">
      <c r="A97" s="193"/>
      <c r="B97" s="1151"/>
      <c r="C97" s="1151"/>
      <c r="D97" s="560" t="s">
        <v>569</v>
      </c>
      <c r="E97" s="193" t="s">
        <v>516</v>
      </c>
      <c r="F97" s="541"/>
      <c r="G97" s="185"/>
      <c r="H97" s="539" t="s">
        <v>561</v>
      </c>
      <c r="I97" s="539" t="str">
        <f t="shared" si="4"/>
        <v>Pipes, , 32mm Diameter, (m)</v>
      </c>
    </row>
    <row r="98" spans="1:9" ht="14.25" customHeight="1">
      <c r="A98" s="193"/>
      <c r="B98" s="1151"/>
      <c r="C98" s="1151"/>
      <c r="D98" s="560" t="s">
        <v>573</v>
      </c>
      <c r="E98" s="193" t="s">
        <v>516</v>
      </c>
      <c r="F98" s="541"/>
      <c r="G98" s="185"/>
      <c r="H98" s="539" t="s">
        <v>561</v>
      </c>
      <c r="I98" s="539" t="str">
        <f t="shared" si="4"/>
        <v>Pipes, , 40mm Diameter, (m)</v>
      </c>
    </row>
    <row r="99" spans="1:9" ht="14.25" customHeight="1">
      <c r="A99" s="193"/>
      <c r="B99" s="1151"/>
      <c r="C99" s="1151"/>
      <c r="D99" s="560" t="s">
        <v>571</v>
      </c>
      <c r="E99" s="193" t="s">
        <v>516</v>
      </c>
      <c r="F99" s="541"/>
      <c r="G99" s="185"/>
      <c r="H99" s="539" t="s">
        <v>561</v>
      </c>
      <c r="I99" s="539" t="str">
        <f t="shared" si="4"/>
        <v>Pipes, , 50mm Diameter, (m)</v>
      </c>
    </row>
    <row r="100" spans="1:9" ht="14.25" customHeight="1">
      <c r="A100" s="193"/>
      <c r="B100" s="1151"/>
      <c r="C100" s="1151"/>
      <c r="D100" s="560" t="s">
        <v>572</v>
      </c>
      <c r="E100" s="193" t="s">
        <v>516</v>
      </c>
      <c r="F100" s="541"/>
      <c r="G100" s="185"/>
      <c r="H100" s="539" t="s">
        <v>561</v>
      </c>
      <c r="I100" s="539" t="str">
        <f t="shared" si="4"/>
        <v>Pipes, , 63mm Diameter, (m)</v>
      </c>
    </row>
    <row r="101" spans="1:9" ht="14.25" customHeight="1">
      <c r="A101" s="193"/>
      <c r="B101" s="1151"/>
      <c r="C101" s="1151"/>
      <c r="D101" s="560" t="s">
        <v>574</v>
      </c>
      <c r="E101" s="193" t="s">
        <v>516</v>
      </c>
      <c r="F101" s="541"/>
      <c r="G101" s="185"/>
      <c r="H101" s="539" t="s">
        <v>561</v>
      </c>
      <c r="I101" s="539" t="str">
        <f t="shared" si="4"/>
        <v>Pipes, , 75mm Diameter, (m)</v>
      </c>
    </row>
    <row r="102" spans="1:9" ht="14.25" customHeight="1">
      <c r="A102" s="194"/>
      <c r="B102" s="1152"/>
      <c r="C102" s="1152"/>
      <c r="D102" s="566" t="s">
        <v>575</v>
      </c>
      <c r="E102" s="194" t="s">
        <v>516</v>
      </c>
      <c r="F102" s="549"/>
      <c r="G102" s="195"/>
      <c r="H102" s="550" t="s">
        <v>561</v>
      </c>
      <c r="I102" s="550" t="str">
        <f t="shared" si="4"/>
        <v>Pipes, , 90mm Diameter, (m)</v>
      </c>
    </row>
    <row r="103" spans="1:9" ht="14.25" customHeight="1">
      <c r="A103" s="203" t="s">
        <v>576</v>
      </c>
      <c r="B103" s="551" t="s">
        <v>577</v>
      </c>
      <c r="C103" s="552"/>
      <c r="D103" s="552"/>
      <c r="E103" s="310"/>
      <c r="F103" s="102"/>
      <c r="G103" s="553"/>
      <c r="H103" s="554"/>
      <c r="I103" s="554"/>
    </row>
    <row r="104" spans="1:9" ht="14.25" customHeight="1">
      <c r="A104" s="1225" t="s">
        <v>578</v>
      </c>
      <c r="B104" s="535" t="s">
        <v>578</v>
      </c>
      <c r="C104" s="535" t="s">
        <v>579</v>
      </c>
      <c r="D104" s="535" t="s">
        <v>471</v>
      </c>
      <c r="E104" s="548" t="s">
        <v>49</v>
      </c>
      <c r="F104" s="537"/>
      <c r="G104" s="182"/>
      <c r="H104" s="555" t="s">
        <v>578</v>
      </c>
      <c r="I104" s="555" t="str">
        <f t="shared" ref="I104:I115" si="5">CONCATENATE(H104,", ",C104,", ",D104,", (",E104, ")")</f>
        <v>Packaging, LDPE Plastic, by weight, (kg)</v>
      </c>
    </row>
    <row r="105" spans="1:9" ht="14.25" customHeight="1">
      <c r="A105" s="1151"/>
      <c r="B105" s="1224" t="s">
        <v>580</v>
      </c>
      <c r="C105" s="546" t="s">
        <v>581</v>
      </c>
      <c r="D105" s="546" t="s">
        <v>471</v>
      </c>
      <c r="E105" s="547" t="s">
        <v>49</v>
      </c>
      <c r="F105" s="541"/>
      <c r="G105" s="185"/>
      <c r="H105" s="539" t="s">
        <v>580</v>
      </c>
      <c r="I105" s="539" t="str">
        <f t="shared" si="5"/>
        <v>Bags, Polythene, by weight, (kg)</v>
      </c>
    </row>
    <row r="106" spans="1:9" ht="14.25" customHeight="1">
      <c r="A106" s="1151"/>
      <c r="B106" s="1194"/>
      <c r="C106" s="542" t="s">
        <v>278</v>
      </c>
      <c r="D106" s="542" t="s">
        <v>471</v>
      </c>
      <c r="E106" s="543" t="s">
        <v>49</v>
      </c>
      <c r="F106" s="541"/>
      <c r="G106" s="185"/>
      <c r="H106" s="539" t="s">
        <v>580</v>
      </c>
      <c r="I106" s="539" t="str">
        <f t="shared" si="5"/>
        <v>Bags, Paper, by weight, (kg)</v>
      </c>
    </row>
    <row r="107" spans="1:9" ht="14.25" customHeight="1">
      <c r="A107" s="1151"/>
      <c r="B107" s="1221" t="s">
        <v>582</v>
      </c>
      <c r="C107" s="536" t="s">
        <v>583</v>
      </c>
      <c r="D107" s="536" t="s">
        <v>471</v>
      </c>
      <c r="E107" s="208" t="s">
        <v>49</v>
      </c>
      <c r="F107" s="541"/>
      <c r="G107" s="185"/>
      <c r="H107" s="539" t="s">
        <v>582</v>
      </c>
      <c r="I107" s="539" t="str">
        <f t="shared" si="5"/>
        <v>Boxes , Cardboard, by weight, (kg)</v>
      </c>
    </row>
    <row r="108" spans="1:9" ht="14.25" customHeight="1">
      <c r="A108" s="1194"/>
      <c r="B108" s="1194"/>
      <c r="C108" s="542" t="s">
        <v>584</v>
      </c>
      <c r="D108" s="542" t="s">
        <v>471</v>
      </c>
      <c r="E108" s="543" t="s">
        <v>49</v>
      </c>
      <c r="F108" s="541"/>
      <c r="G108" s="185"/>
      <c r="H108" s="539" t="s">
        <v>582</v>
      </c>
      <c r="I108" s="539" t="str">
        <f t="shared" si="5"/>
        <v>Boxes , Polystyrene, by weight, (kg)</v>
      </c>
    </row>
    <row r="109" spans="1:9" ht="14.25" customHeight="1">
      <c r="A109" s="1225" t="s">
        <v>585</v>
      </c>
      <c r="B109" s="1221" t="s">
        <v>586</v>
      </c>
      <c r="C109" s="1221" t="s">
        <v>587</v>
      </c>
      <c r="D109" s="536" t="s">
        <v>471</v>
      </c>
      <c r="E109" s="208" t="s">
        <v>49</v>
      </c>
      <c r="F109" s="541"/>
      <c r="G109" s="185"/>
      <c r="H109" s="539" t="s">
        <v>586</v>
      </c>
      <c r="I109" s="539" t="str">
        <f t="shared" si="5"/>
        <v>Bale wrap, LDPE film, by weight, (kg)</v>
      </c>
    </row>
    <row r="110" spans="1:9" ht="14.25" customHeight="1">
      <c r="A110" s="1151"/>
      <c r="B110" s="1151"/>
      <c r="C110" s="1151"/>
      <c r="D110" s="540" t="s">
        <v>588</v>
      </c>
      <c r="E110" s="193" t="s">
        <v>589</v>
      </c>
      <c r="F110" s="541"/>
      <c r="G110" s="185"/>
      <c r="H110" s="539" t="s">
        <v>586</v>
      </c>
      <c r="I110" s="539" t="str">
        <f t="shared" si="5"/>
        <v>Bale wrap, , 1500m x 750mm roll, (roll)</v>
      </c>
    </row>
    <row r="111" spans="1:9" ht="14.25" customHeight="1">
      <c r="A111" s="1151"/>
      <c r="B111" s="1194"/>
      <c r="C111" s="1194"/>
      <c r="D111" s="542" t="s">
        <v>590</v>
      </c>
      <c r="E111" s="543" t="s">
        <v>589</v>
      </c>
      <c r="F111" s="541"/>
      <c r="G111" s="185"/>
      <c r="H111" s="539" t="s">
        <v>586</v>
      </c>
      <c r="I111" s="539" t="str">
        <f t="shared" si="5"/>
        <v>Bale wrap, , 1800m x 500mm roll, (roll)</v>
      </c>
    </row>
    <row r="112" spans="1:9" ht="14.25" customHeight="1">
      <c r="A112" s="1151"/>
      <c r="B112" s="558" t="s">
        <v>591</v>
      </c>
      <c r="C112" s="558" t="s">
        <v>592</v>
      </c>
      <c r="D112" s="558" t="s">
        <v>471</v>
      </c>
      <c r="E112" s="559" t="s">
        <v>49</v>
      </c>
      <c r="F112" s="541"/>
      <c r="G112" s="185"/>
      <c r="H112" s="539" t="s">
        <v>591</v>
      </c>
      <c r="I112" s="539" t="str">
        <f t="shared" si="5"/>
        <v>Twine, Polypropylene, by weight, (kg)</v>
      </c>
    </row>
    <row r="113" spans="1:9" ht="14.25" customHeight="1">
      <c r="A113" s="1151"/>
      <c r="B113" s="561" t="s">
        <v>593</v>
      </c>
      <c r="C113" s="561" t="s">
        <v>587</v>
      </c>
      <c r="D113" s="561" t="s">
        <v>471</v>
      </c>
      <c r="E113" s="562" t="s">
        <v>49</v>
      </c>
      <c r="F113" s="541"/>
      <c r="G113" s="185"/>
      <c r="H113" s="539" t="s">
        <v>593</v>
      </c>
      <c r="I113" s="539" t="str">
        <f t="shared" si="5"/>
        <v>Silage sheet, LDPE film, by weight, (kg)</v>
      </c>
    </row>
    <row r="114" spans="1:9" ht="14.25" customHeight="1">
      <c r="A114" s="1151"/>
      <c r="B114" s="561" t="s">
        <v>594</v>
      </c>
      <c r="C114" s="561" t="s">
        <v>42</v>
      </c>
      <c r="D114" s="561" t="s">
        <v>471</v>
      </c>
      <c r="E114" s="562" t="s">
        <v>49</v>
      </c>
      <c r="F114" s="541"/>
      <c r="G114" s="185"/>
      <c r="H114" s="539" t="s">
        <v>594</v>
      </c>
      <c r="I114" s="539" t="str">
        <f t="shared" si="5"/>
        <v>Net wrap, HDPE, by weight, (kg)</v>
      </c>
    </row>
    <row r="115" spans="1:9" ht="14.25" customHeight="1">
      <c r="A115" s="1152"/>
      <c r="B115" s="561" t="s">
        <v>545</v>
      </c>
      <c r="C115" s="561" t="s">
        <v>478</v>
      </c>
      <c r="D115" s="561" t="s">
        <v>471</v>
      </c>
      <c r="E115" s="562" t="s">
        <v>49</v>
      </c>
      <c r="F115" s="549"/>
      <c r="G115" s="195"/>
      <c r="H115" s="550" t="s">
        <v>545</v>
      </c>
      <c r="I115" s="550" t="str">
        <f t="shared" si="5"/>
        <v>Plastic, General, by weight, (kg)</v>
      </c>
    </row>
    <row r="116" spans="1:9" ht="14.25" customHeight="1">
      <c r="A116" s="203" t="s">
        <v>595</v>
      </c>
      <c r="B116" s="552"/>
      <c r="C116" s="552"/>
      <c r="D116" s="552"/>
      <c r="E116" s="310"/>
      <c r="F116" s="102"/>
      <c r="G116" s="553"/>
      <c r="H116" s="554"/>
      <c r="I116" s="554"/>
    </row>
    <row r="117" spans="1:9" ht="14.25" customHeight="1">
      <c r="A117" s="567"/>
      <c r="B117" s="1221" t="s">
        <v>13</v>
      </c>
      <c r="C117" s="536" t="s">
        <v>278</v>
      </c>
      <c r="D117" s="536" t="s">
        <v>596</v>
      </c>
      <c r="E117" s="208" t="s">
        <v>597</v>
      </c>
      <c r="F117" s="537"/>
      <c r="G117" s="182"/>
      <c r="H117" s="555" t="s">
        <v>13</v>
      </c>
      <c r="I117" s="555" t="str">
        <f t="shared" ref="I117:I120" si="6">CONCATENATE(H117,", ",C117,", ",D117,", (",E117, ")")</f>
        <v>Materials, Paper, by 500 sheets reams, (Reams)</v>
      </c>
    </row>
    <row r="118" spans="1:9" ht="14.25" customHeight="1">
      <c r="A118" s="457"/>
      <c r="B118" s="1194"/>
      <c r="C118" s="542" t="s">
        <v>598</v>
      </c>
      <c r="D118" s="542" t="s">
        <v>471</v>
      </c>
      <c r="E118" s="543" t="s">
        <v>49</v>
      </c>
      <c r="F118" s="541"/>
      <c r="G118" s="185"/>
      <c r="H118" s="539" t="s">
        <v>13</v>
      </c>
      <c r="I118" s="539" t="str">
        <f t="shared" si="6"/>
        <v>Materials, Printed media, by weight, (kg)</v>
      </c>
    </row>
    <row r="119" spans="1:9" ht="14.25" customHeight="1">
      <c r="A119" s="457"/>
      <c r="B119" s="1221" t="s">
        <v>599</v>
      </c>
      <c r="C119" s="536" t="s">
        <v>600</v>
      </c>
      <c r="D119" s="536" t="s">
        <v>601</v>
      </c>
      <c r="E119" s="208" t="s">
        <v>547</v>
      </c>
      <c r="F119" s="541"/>
      <c r="G119" s="1226" t="s">
        <v>602</v>
      </c>
      <c r="H119" s="539" t="s">
        <v>599</v>
      </c>
      <c r="I119" s="539" t="str">
        <f t="shared" si="6"/>
        <v>Computers, Desktop, each, (number)</v>
      </c>
    </row>
    <row r="120" spans="1:9" ht="14.25" customHeight="1">
      <c r="A120" s="568"/>
      <c r="B120" s="1152"/>
      <c r="C120" s="544" t="s">
        <v>603</v>
      </c>
      <c r="D120" s="544" t="s">
        <v>601</v>
      </c>
      <c r="E120" s="194" t="s">
        <v>547</v>
      </c>
      <c r="F120" s="549"/>
      <c r="G120" s="1152"/>
      <c r="H120" s="550" t="s">
        <v>599</v>
      </c>
      <c r="I120" s="550" t="str">
        <f t="shared" si="6"/>
        <v>Computers, Laptop, each, (number)</v>
      </c>
    </row>
    <row r="121" spans="1:9" ht="14.25" customHeight="1">
      <c r="A121" s="203" t="s">
        <v>604</v>
      </c>
      <c r="B121" s="552"/>
      <c r="C121" s="328"/>
      <c r="D121" s="328"/>
      <c r="E121" s="310"/>
      <c r="F121" s="102"/>
      <c r="G121" s="553"/>
      <c r="H121" s="554"/>
      <c r="I121" s="554"/>
    </row>
    <row r="122" spans="1:9" ht="14.25" customHeight="1">
      <c r="A122" s="569"/>
      <c r="B122" s="535" t="s">
        <v>604</v>
      </c>
      <c r="C122" s="570" t="s">
        <v>605</v>
      </c>
      <c r="D122" s="570" t="s">
        <v>606</v>
      </c>
      <c r="E122" s="548" t="s">
        <v>49</v>
      </c>
      <c r="F122" s="571"/>
      <c r="G122" s="240"/>
      <c r="H122" s="572" t="s">
        <v>604</v>
      </c>
      <c r="I122" s="572" t="str">
        <f>CONCATENATE(H122,", ",C122,", ",D122,", (",E122, ")")</f>
        <v>Tyres, Rubber, Weight, (kg)</v>
      </c>
    </row>
    <row r="123" spans="1:9" ht="14.25" customHeight="1">
      <c r="A123" s="203" t="s">
        <v>607</v>
      </c>
      <c r="B123" s="551" t="s">
        <v>608</v>
      </c>
      <c r="C123" s="328"/>
      <c r="D123" s="328"/>
      <c r="E123" s="310"/>
      <c r="F123" s="310"/>
      <c r="G123" s="573"/>
      <c r="H123" s="554"/>
      <c r="I123" s="554"/>
    </row>
    <row r="124" spans="1:9" ht="14.25" customHeight="1">
      <c r="A124" s="208"/>
      <c r="B124" s="536"/>
      <c r="C124" s="536" t="s">
        <v>609</v>
      </c>
      <c r="D124" s="536" t="s">
        <v>473</v>
      </c>
      <c r="E124" s="208" t="s">
        <v>316</v>
      </c>
      <c r="F124" s="537"/>
      <c r="G124" s="182"/>
      <c r="H124" s="555" t="s">
        <v>610</v>
      </c>
      <c r="I124" s="555" t="str">
        <f t="shared" ref="I124:I126" si="7">CONCATENATE(H124,", ",C124,", ",D124,", (",E124, ")")</f>
        <v>Water, Mains water, by volume, (m3)</v>
      </c>
    </row>
    <row r="125" spans="1:9" ht="14.25" customHeight="1">
      <c r="A125" s="193"/>
      <c r="B125" s="540"/>
      <c r="C125" s="540" t="s">
        <v>611</v>
      </c>
      <c r="D125" s="540" t="s">
        <v>473</v>
      </c>
      <c r="E125" s="193" t="s">
        <v>316</v>
      </c>
      <c r="F125" s="541"/>
      <c r="G125" s="185"/>
      <c r="H125" s="539" t="s">
        <v>610</v>
      </c>
      <c r="I125" s="539" t="str">
        <f t="shared" si="7"/>
        <v>Water, Mains sewage treatment, by volume, (m3)</v>
      </c>
    </row>
    <row r="126" spans="1:9" ht="15.75" customHeight="1">
      <c r="A126" s="194"/>
      <c r="B126" s="544"/>
      <c r="C126" s="544" t="s">
        <v>612</v>
      </c>
      <c r="D126" s="544" t="s">
        <v>473</v>
      </c>
      <c r="E126" s="194" t="s">
        <v>316</v>
      </c>
      <c r="F126" s="549"/>
      <c r="G126" s="574" t="s">
        <v>613</v>
      </c>
      <c r="H126" s="550" t="s">
        <v>610</v>
      </c>
      <c r="I126" s="550" t="str">
        <f t="shared" si="7"/>
        <v>Water, Water (non-mains), by volume, (m3)</v>
      </c>
    </row>
    <row r="127" spans="1:9" ht="15.75" customHeight="1">
      <c r="A127" s="575"/>
      <c r="B127" s="575"/>
      <c r="C127" s="575"/>
      <c r="D127" s="575"/>
      <c r="E127" s="575"/>
      <c r="F127" s="575"/>
      <c r="G127" s="575"/>
      <c r="H127" s="576"/>
      <c r="I127" s="576"/>
    </row>
    <row r="128" spans="1:9" ht="15.75" customHeight="1">
      <c r="A128" s="577"/>
      <c r="B128" s="577"/>
      <c r="C128" s="577"/>
      <c r="D128" s="577"/>
      <c r="E128" s="577"/>
      <c r="F128" s="577"/>
      <c r="G128" s="577"/>
      <c r="H128" s="577"/>
      <c r="I128" s="577"/>
    </row>
    <row r="129" spans="1:9" ht="15.75" customHeight="1">
      <c r="A129" s="577"/>
      <c r="B129" s="577"/>
      <c r="C129" s="577"/>
      <c r="D129" s="577"/>
      <c r="E129" s="577"/>
      <c r="F129" s="577"/>
      <c r="G129" s="577"/>
      <c r="H129" s="577"/>
      <c r="I129" s="577"/>
    </row>
    <row r="130" spans="1:9" ht="15.75" customHeight="1">
      <c r="A130" s="577"/>
      <c r="B130" s="577"/>
      <c r="C130" s="577"/>
      <c r="D130" s="577"/>
      <c r="E130" s="577"/>
      <c r="F130" s="577"/>
      <c r="G130" s="577"/>
      <c r="H130" s="577"/>
      <c r="I130" s="577"/>
    </row>
    <row r="131" spans="1:9" ht="15.75" customHeight="1">
      <c r="A131" s="577"/>
      <c r="B131" s="577"/>
      <c r="C131" s="577"/>
      <c r="D131" s="577"/>
      <c r="E131" s="577"/>
      <c r="F131" s="577"/>
      <c r="G131" s="577"/>
      <c r="H131" s="577"/>
      <c r="I131" s="577"/>
    </row>
    <row r="132" spans="1:9" ht="15.75" customHeight="1">
      <c r="A132" s="577"/>
      <c r="B132" s="577"/>
      <c r="C132" s="577"/>
      <c r="D132" s="577"/>
      <c r="E132" s="577"/>
      <c r="F132" s="577"/>
      <c r="G132" s="577"/>
      <c r="H132" s="577"/>
      <c r="I132" s="577"/>
    </row>
    <row r="133" spans="1:9" ht="15.75" customHeight="1">
      <c r="A133" s="578"/>
      <c r="B133" s="578"/>
      <c r="C133" s="578"/>
      <c r="D133" s="578"/>
      <c r="E133" s="578"/>
      <c r="F133" s="578"/>
      <c r="G133" s="578"/>
      <c r="H133" s="578"/>
      <c r="I133" s="578"/>
    </row>
    <row r="134" spans="1:9" ht="15.75" customHeight="1">
      <c r="A134" s="578"/>
      <c r="B134" s="578"/>
      <c r="C134" s="578"/>
      <c r="D134" s="578"/>
      <c r="E134" s="578"/>
      <c r="F134" s="578"/>
      <c r="G134" s="578"/>
      <c r="H134" s="578"/>
      <c r="I134" s="578"/>
    </row>
    <row r="135" spans="1:9" ht="15.75" customHeight="1">
      <c r="A135" s="578"/>
      <c r="B135" s="578"/>
      <c r="C135" s="578"/>
      <c r="D135" s="578"/>
      <c r="E135" s="578"/>
      <c r="F135" s="578"/>
      <c r="G135" s="578"/>
      <c r="H135" s="578"/>
      <c r="I135" s="578"/>
    </row>
    <row r="136" spans="1:9" ht="15.75" customHeight="1">
      <c r="A136" s="578"/>
      <c r="B136" s="578"/>
      <c r="C136" s="578"/>
      <c r="D136" s="578"/>
      <c r="E136" s="578"/>
      <c r="F136" s="578"/>
      <c r="G136" s="578"/>
      <c r="H136" s="578"/>
      <c r="I136" s="578"/>
    </row>
    <row r="137" spans="1:9" ht="15.75" customHeight="1">
      <c r="A137" s="578"/>
      <c r="B137" s="578"/>
      <c r="C137" s="578"/>
      <c r="D137" s="578"/>
      <c r="E137" s="578"/>
      <c r="F137" s="578"/>
      <c r="G137" s="578"/>
      <c r="H137" s="578"/>
      <c r="I137" s="578"/>
    </row>
    <row r="138" spans="1:9" ht="15.75" customHeight="1">
      <c r="A138" s="578"/>
      <c r="B138" s="578"/>
      <c r="C138" s="578"/>
      <c r="D138" s="578"/>
      <c r="E138" s="578"/>
      <c r="F138" s="578"/>
      <c r="G138" s="578"/>
      <c r="H138" s="578"/>
      <c r="I138" s="578"/>
    </row>
    <row r="139" spans="1:9" ht="15.75" customHeight="1">
      <c r="A139" s="578"/>
      <c r="B139" s="578"/>
      <c r="C139" s="578"/>
      <c r="D139" s="578"/>
      <c r="E139" s="578"/>
      <c r="F139" s="578"/>
      <c r="G139" s="578"/>
      <c r="H139" s="578"/>
      <c r="I139" s="578"/>
    </row>
    <row r="140" spans="1:9" ht="15.75" customHeight="1">
      <c r="A140" s="578"/>
      <c r="B140" s="578"/>
      <c r="C140" s="578"/>
      <c r="D140" s="578"/>
      <c r="E140" s="578"/>
      <c r="F140" s="578"/>
      <c r="G140" s="578"/>
      <c r="H140" s="578"/>
      <c r="I140" s="578"/>
    </row>
    <row r="141" spans="1:9" ht="15.75" customHeight="1">
      <c r="A141" s="578"/>
      <c r="B141" s="578"/>
      <c r="C141" s="578"/>
      <c r="D141" s="578"/>
      <c r="E141" s="578"/>
      <c r="F141" s="578"/>
      <c r="G141" s="578"/>
      <c r="H141" s="578"/>
      <c r="I141" s="578"/>
    </row>
    <row r="142" spans="1:9" ht="15.75" customHeight="1">
      <c r="A142" s="578"/>
      <c r="B142" s="578"/>
      <c r="C142" s="578"/>
      <c r="D142" s="578"/>
      <c r="E142" s="578"/>
      <c r="F142" s="578"/>
      <c r="G142" s="578"/>
      <c r="H142" s="578"/>
      <c r="I142" s="578"/>
    </row>
    <row r="143" spans="1:9" ht="15.75" customHeight="1">
      <c r="A143" s="578"/>
      <c r="B143" s="578"/>
      <c r="C143" s="578"/>
      <c r="D143" s="578"/>
      <c r="E143" s="578"/>
      <c r="F143" s="578"/>
      <c r="G143" s="578"/>
      <c r="H143" s="578"/>
      <c r="I143" s="578"/>
    </row>
    <row r="144" spans="1:9" ht="15.75" customHeight="1">
      <c r="A144" s="578"/>
      <c r="B144" s="578"/>
      <c r="C144" s="578"/>
      <c r="D144" s="578"/>
      <c r="E144" s="578"/>
      <c r="F144" s="578"/>
      <c r="G144" s="578"/>
      <c r="H144" s="578"/>
      <c r="I144" s="578"/>
    </row>
    <row r="145" spans="1:9" ht="15.75" customHeight="1">
      <c r="A145" s="578"/>
      <c r="B145" s="578"/>
      <c r="C145" s="578"/>
      <c r="D145" s="578"/>
      <c r="E145" s="578"/>
      <c r="F145" s="578"/>
      <c r="G145" s="578"/>
      <c r="H145" s="578"/>
      <c r="I145" s="578"/>
    </row>
    <row r="146" spans="1:9" ht="15.75" customHeight="1">
      <c r="A146" s="578"/>
      <c r="B146" s="578"/>
      <c r="C146" s="578"/>
      <c r="D146" s="578"/>
      <c r="E146" s="578"/>
      <c r="F146" s="578"/>
      <c r="G146" s="578"/>
      <c r="H146" s="578"/>
      <c r="I146" s="578"/>
    </row>
    <row r="147" spans="1:9" ht="15.75" customHeight="1">
      <c r="A147" s="578"/>
      <c r="B147" s="578"/>
      <c r="C147" s="578"/>
      <c r="D147" s="578"/>
      <c r="E147" s="578"/>
      <c r="F147" s="578"/>
      <c r="G147" s="578"/>
      <c r="H147" s="578"/>
      <c r="I147" s="578"/>
    </row>
    <row r="148" spans="1:9" ht="15.75" customHeight="1">
      <c r="A148" s="578"/>
      <c r="B148" s="578"/>
      <c r="C148" s="578"/>
      <c r="D148" s="578"/>
      <c r="E148" s="578"/>
      <c r="F148" s="578"/>
      <c r="G148" s="578"/>
      <c r="H148" s="578"/>
      <c r="I148" s="578"/>
    </row>
    <row r="149" spans="1:9" ht="15.75" customHeight="1">
      <c r="A149" s="578"/>
      <c r="B149" s="578"/>
      <c r="C149" s="578"/>
      <c r="D149" s="578"/>
      <c r="E149" s="578"/>
      <c r="F149" s="578"/>
      <c r="G149" s="578"/>
      <c r="H149" s="578"/>
      <c r="I149" s="578"/>
    </row>
    <row r="150" spans="1:9" ht="15.75" customHeight="1">
      <c r="A150" s="578"/>
      <c r="B150" s="578"/>
      <c r="C150" s="578"/>
      <c r="D150" s="578"/>
      <c r="E150" s="578"/>
      <c r="F150" s="578"/>
      <c r="G150" s="578"/>
      <c r="H150" s="578"/>
      <c r="I150" s="578"/>
    </row>
    <row r="151" spans="1:9" ht="15.75" customHeight="1">
      <c r="A151" s="578"/>
      <c r="B151" s="578"/>
      <c r="C151" s="578"/>
      <c r="D151" s="578"/>
      <c r="E151" s="578"/>
      <c r="F151" s="578"/>
      <c r="G151" s="578"/>
      <c r="H151" s="578"/>
      <c r="I151" s="578"/>
    </row>
    <row r="152" spans="1:9" ht="15.75" customHeight="1">
      <c r="A152" s="578"/>
      <c r="B152" s="578"/>
      <c r="C152" s="578"/>
      <c r="D152" s="578"/>
      <c r="E152" s="578"/>
      <c r="F152" s="578"/>
      <c r="G152" s="578"/>
      <c r="H152" s="578"/>
      <c r="I152" s="578"/>
    </row>
    <row r="153" spans="1:9" ht="15.75" customHeight="1">
      <c r="A153" s="578"/>
      <c r="B153" s="578"/>
      <c r="C153" s="578"/>
      <c r="D153" s="578"/>
      <c r="E153" s="578"/>
      <c r="F153" s="578"/>
      <c r="G153" s="578"/>
      <c r="H153" s="578"/>
      <c r="I153" s="578"/>
    </row>
    <row r="154" spans="1:9" ht="15.75" customHeight="1">
      <c r="A154" s="578"/>
      <c r="B154" s="578"/>
      <c r="C154" s="578"/>
      <c r="D154" s="578"/>
      <c r="E154" s="578"/>
      <c r="F154" s="578"/>
      <c r="G154" s="578"/>
      <c r="H154" s="578"/>
      <c r="I154" s="578"/>
    </row>
    <row r="155" spans="1:9" ht="15.75" customHeight="1">
      <c r="A155" s="578"/>
      <c r="B155" s="578"/>
      <c r="C155" s="578"/>
      <c r="D155" s="578"/>
      <c r="E155" s="578"/>
      <c r="F155" s="578"/>
      <c r="G155" s="578"/>
      <c r="H155" s="578"/>
      <c r="I155" s="578"/>
    </row>
    <row r="156" spans="1:9" ht="15.75" customHeight="1">
      <c r="A156" s="578"/>
      <c r="B156" s="578"/>
      <c r="C156" s="578"/>
      <c r="D156" s="578"/>
      <c r="E156" s="578"/>
      <c r="F156" s="578"/>
      <c r="G156" s="578"/>
      <c r="H156" s="578"/>
      <c r="I156" s="578"/>
    </row>
    <row r="157" spans="1:9" ht="15.75" customHeight="1">
      <c r="A157" s="578"/>
      <c r="B157" s="578"/>
      <c r="C157" s="578"/>
      <c r="D157" s="578"/>
      <c r="E157" s="578"/>
      <c r="F157" s="578"/>
      <c r="G157" s="578"/>
      <c r="H157" s="578"/>
      <c r="I157" s="578"/>
    </row>
    <row r="158" spans="1:9" ht="15.75" customHeight="1">
      <c r="A158" s="578"/>
      <c r="B158" s="578"/>
      <c r="C158" s="578"/>
      <c r="D158" s="578"/>
      <c r="E158" s="578"/>
      <c r="F158" s="578"/>
      <c r="G158" s="578"/>
      <c r="H158" s="578"/>
      <c r="I158" s="578"/>
    </row>
    <row r="159" spans="1:9" ht="15.75" customHeight="1">
      <c r="A159" s="578"/>
      <c r="B159" s="578"/>
      <c r="C159" s="578"/>
      <c r="D159" s="578"/>
      <c r="E159" s="578"/>
      <c r="F159" s="578"/>
      <c r="G159" s="578"/>
      <c r="H159" s="578"/>
      <c r="I159" s="578"/>
    </row>
    <row r="160" spans="1:9" ht="15.75" customHeight="1">
      <c r="A160" s="578"/>
      <c r="B160" s="578"/>
      <c r="C160" s="578"/>
      <c r="D160" s="578"/>
      <c r="E160" s="578"/>
      <c r="F160" s="578"/>
      <c r="G160" s="578"/>
      <c r="H160" s="578"/>
      <c r="I160" s="578"/>
    </row>
    <row r="161" spans="1:9" ht="15.75" customHeight="1">
      <c r="A161" s="578"/>
      <c r="B161" s="578"/>
      <c r="C161" s="578"/>
      <c r="D161" s="578"/>
      <c r="E161" s="578"/>
      <c r="F161" s="578"/>
      <c r="G161" s="578"/>
      <c r="H161" s="578"/>
      <c r="I161" s="578"/>
    </row>
    <row r="162" spans="1:9" ht="15.75" customHeight="1">
      <c r="A162" s="578"/>
      <c r="B162" s="578"/>
      <c r="C162" s="578"/>
      <c r="D162" s="578"/>
      <c r="E162" s="578"/>
      <c r="F162" s="578"/>
      <c r="G162" s="578"/>
      <c r="H162" s="578"/>
      <c r="I162" s="578"/>
    </row>
    <row r="163" spans="1:9" ht="15.75" customHeight="1">
      <c r="A163" s="578"/>
      <c r="B163" s="578"/>
      <c r="C163" s="578"/>
      <c r="D163" s="578"/>
      <c r="E163" s="578"/>
      <c r="F163" s="578"/>
      <c r="G163" s="578"/>
      <c r="H163" s="578"/>
      <c r="I163" s="578"/>
    </row>
    <row r="164" spans="1:9" ht="15.75" customHeight="1">
      <c r="A164" s="578"/>
      <c r="B164" s="578"/>
      <c r="C164" s="578"/>
      <c r="D164" s="578"/>
      <c r="E164" s="578"/>
      <c r="F164" s="578"/>
      <c r="G164" s="578"/>
      <c r="H164" s="578"/>
      <c r="I164" s="578"/>
    </row>
    <row r="165" spans="1:9" ht="15.75" customHeight="1">
      <c r="A165" s="578"/>
      <c r="B165" s="578"/>
      <c r="C165" s="578"/>
      <c r="D165" s="578"/>
      <c r="E165" s="578"/>
      <c r="F165" s="578"/>
      <c r="G165" s="578"/>
      <c r="H165" s="578"/>
      <c r="I165" s="578"/>
    </row>
    <row r="166" spans="1:9" ht="15.75" customHeight="1">
      <c r="A166" s="578"/>
      <c r="B166" s="578"/>
      <c r="C166" s="578"/>
      <c r="D166" s="578"/>
      <c r="E166" s="578"/>
      <c r="F166" s="578"/>
      <c r="G166" s="578"/>
      <c r="H166" s="578"/>
      <c r="I166" s="578"/>
    </row>
    <row r="167" spans="1:9" ht="15.75" customHeight="1">
      <c r="A167" s="578"/>
      <c r="B167" s="578"/>
      <c r="C167" s="578"/>
      <c r="D167" s="578"/>
      <c r="E167" s="578"/>
      <c r="F167" s="578"/>
      <c r="G167" s="578"/>
      <c r="H167" s="578"/>
      <c r="I167" s="578"/>
    </row>
    <row r="168" spans="1:9" ht="15.75" customHeight="1">
      <c r="A168" s="578"/>
      <c r="B168" s="578"/>
      <c r="C168" s="578"/>
      <c r="D168" s="578"/>
      <c r="E168" s="578"/>
      <c r="F168" s="578"/>
      <c r="G168" s="578"/>
      <c r="H168" s="578"/>
      <c r="I168" s="578"/>
    </row>
    <row r="169" spans="1:9" ht="15.75" customHeight="1">
      <c r="A169" s="578"/>
      <c r="B169" s="578"/>
      <c r="C169" s="578"/>
      <c r="D169" s="578"/>
      <c r="E169" s="578"/>
      <c r="F169" s="578"/>
      <c r="G169" s="578"/>
      <c r="H169" s="578"/>
      <c r="I169" s="578"/>
    </row>
    <row r="170" spans="1:9" ht="15.75" customHeight="1">
      <c r="A170" s="578"/>
      <c r="B170" s="578"/>
      <c r="C170" s="578"/>
      <c r="D170" s="578"/>
      <c r="E170" s="578"/>
      <c r="F170" s="578"/>
      <c r="G170" s="578"/>
      <c r="H170" s="578"/>
      <c r="I170" s="578"/>
    </row>
    <row r="171" spans="1:9" ht="15.75" customHeight="1">
      <c r="A171" s="578"/>
      <c r="B171" s="578"/>
      <c r="C171" s="578"/>
      <c r="D171" s="578"/>
      <c r="E171" s="578"/>
      <c r="F171" s="578"/>
      <c r="G171" s="578"/>
      <c r="H171" s="578"/>
      <c r="I171" s="578"/>
    </row>
    <row r="172" spans="1:9" ht="15.75" customHeight="1">
      <c r="A172" s="578"/>
      <c r="B172" s="578"/>
      <c r="C172" s="578"/>
      <c r="D172" s="578"/>
      <c r="E172" s="578"/>
      <c r="F172" s="578"/>
      <c r="G172" s="578"/>
      <c r="H172" s="578"/>
      <c r="I172" s="578"/>
    </row>
    <row r="173" spans="1:9" ht="15.75" customHeight="1">
      <c r="A173" s="578"/>
      <c r="B173" s="578"/>
      <c r="C173" s="578"/>
      <c r="D173" s="578"/>
      <c r="E173" s="578"/>
      <c r="F173" s="578"/>
      <c r="G173" s="578"/>
      <c r="H173" s="578"/>
      <c r="I173" s="578"/>
    </row>
    <row r="174" spans="1:9" ht="15.75" customHeight="1">
      <c r="A174" s="578"/>
      <c r="B174" s="578"/>
      <c r="C174" s="578"/>
      <c r="D174" s="578"/>
      <c r="E174" s="578"/>
      <c r="F174" s="578"/>
      <c r="G174" s="578"/>
      <c r="H174" s="578"/>
      <c r="I174" s="578"/>
    </row>
    <row r="175" spans="1:9" ht="15.75" customHeight="1">
      <c r="A175" s="578"/>
      <c r="B175" s="578"/>
      <c r="C175" s="578"/>
      <c r="D175" s="578"/>
      <c r="E175" s="578"/>
      <c r="F175" s="578"/>
      <c r="G175" s="578"/>
      <c r="H175" s="578"/>
      <c r="I175" s="578"/>
    </row>
    <row r="176" spans="1:9" ht="15.75" customHeight="1">
      <c r="A176" s="578"/>
      <c r="B176" s="578"/>
      <c r="C176" s="578"/>
      <c r="D176" s="578"/>
      <c r="E176" s="578"/>
      <c r="F176" s="578"/>
      <c r="G176" s="578"/>
      <c r="H176" s="578"/>
      <c r="I176" s="578"/>
    </row>
    <row r="177" spans="1:9" ht="15.75" customHeight="1">
      <c r="A177" s="578"/>
      <c r="B177" s="578"/>
      <c r="C177" s="578"/>
      <c r="D177" s="578"/>
      <c r="E177" s="578"/>
      <c r="F177" s="578"/>
      <c r="G177" s="578"/>
      <c r="H177" s="578"/>
      <c r="I177" s="578"/>
    </row>
    <row r="178" spans="1:9" ht="15.75" customHeight="1">
      <c r="A178" s="578"/>
      <c r="B178" s="578"/>
      <c r="C178" s="578"/>
      <c r="D178" s="578"/>
      <c r="E178" s="578"/>
      <c r="F178" s="578"/>
      <c r="G178" s="578"/>
      <c r="H178" s="578"/>
      <c r="I178" s="578"/>
    </row>
    <row r="179" spans="1:9" ht="14.25" customHeight="1">
      <c r="A179" s="579"/>
      <c r="B179" s="580"/>
      <c r="C179" s="580"/>
      <c r="D179" s="580"/>
      <c r="E179" s="580"/>
      <c r="F179" s="579"/>
      <c r="G179" s="579"/>
      <c r="H179" s="579"/>
      <c r="I179" s="579"/>
    </row>
    <row r="180" spans="1:9" ht="14.25" customHeight="1">
      <c r="A180" s="579"/>
      <c r="B180" s="580"/>
      <c r="C180" s="580"/>
      <c r="D180" s="580"/>
      <c r="E180" s="580"/>
      <c r="F180" s="579"/>
      <c r="G180" s="579"/>
      <c r="H180" s="579"/>
      <c r="I180" s="579"/>
    </row>
    <row r="181" spans="1:9" ht="14.25" customHeight="1">
      <c r="A181" s="579"/>
      <c r="B181" s="580"/>
      <c r="C181" s="580"/>
      <c r="D181" s="580"/>
      <c r="E181" s="580"/>
      <c r="F181" s="579"/>
      <c r="G181" s="579"/>
      <c r="H181" s="579"/>
      <c r="I181" s="579"/>
    </row>
    <row r="182" spans="1:9" ht="14.25" customHeight="1">
      <c r="A182" s="579"/>
      <c r="B182" s="580"/>
      <c r="C182" s="580"/>
      <c r="D182" s="580"/>
      <c r="E182" s="580"/>
      <c r="F182" s="579"/>
      <c r="G182" s="579"/>
      <c r="H182" s="579"/>
      <c r="I182" s="579"/>
    </row>
    <row r="183" spans="1:9" ht="14.25" customHeight="1">
      <c r="A183" s="579"/>
      <c r="B183" s="580"/>
      <c r="C183" s="580"/>
      <c r="D183" s="580"/>
      <c r="E183" s="580"/>
      <c r="F183" s="579"/>
      <c r="G183" s="579"/>
      <c r="H183" s="579"/>
      <c r="I183" s="579"/>
    </row>
    <row r="184" spans="1:9" ht="14.25" customHeight="1">
      <c r="A184" s="579"/>
      <c r="B184" s="580"/>
      <c r="C184" s="580"/>
      <c r="D184" s="580"/>
      <c r="E184" s="580"/>
      <c r="F184" s="579"/>
      <c r="G184" s="579"/>
      <c r="H184" s="579"/>
      <c r="I184" s="579"/>
    </row>
    <row r="185" spans="1:9" ht="14.25" customHeight="1">
      <c r="A185" s="579"/>
      <c r="B185" s="580"/>
      <c r="C185" s="580"/>
      <c r="D185" s="580"/>
      <c r="E185" s="580"/>
      <c r="F185" s="579"/>
      <c r="G185" s="579"/>
      <c r="H185" s="579"/>
      <c r="I185" s="579"/>
    </row>
    <row r="186" spans="1:9" ht="14.25" customHeight="1">
      <c r="A186" s="579"/>
      <c r="B186" s="580"/>
      <c r="C186" s="580"/>
      <c r="D186" s="580"/>
      <c r="E186" s="580"/>
      <c r="F186" s="579"/>
      <c r="G186" s="579"/>
      <c r="H186" s="579"/>
      <c r="I186" s="579"/>
    </row>
    <row r="187" spans="1:9" ht="14.25" customHeight="1">
      <c r="A187" s="579"/>
      <c r="B187" s="580"/>
      <c r="C187" s="580"/>
      <c r="D187" s="580"/>
      <c r="E187" s="580"/>
      <c r="F187" s="579"/>
      <c r="G187" s="579"/>
      <c r="H187" s="579"/>
      <c r="I187" s="579"/>
    </row>
    <row r="188" spans="1:9" ht="14.25" customHeight="1">
      <c r="A188" s="579"/>
      <c r="B188" s="580"/>
      <c r="C188" s="580"/>
      <c r="D188" s="580"/>
      <c r="E188" s="580"/>
      <c r="F188" s="579"/>
      <c r="G188" s="579"/>
      <c r="H188" s="579"/>
      <c r="I188" s="579"/>
    </row>
    <row r="189" spans="1:9" ht="14.25" customHeight="1">
      <c r="A189" s="579"/>
      <c r="B189" s="580"/>
      <c r="C189" s="580"/>
      <c r="D189" s="580"/>
      <c r="E189" s="580"/>
      <c r="F189" s="579"/>
      <c r="G189" s="579"/>
      <c r="H189" s="579"/>
      <c r="I189" s="579"/>
    </row>
    <row r="190" spans="1:9" ht="14.25" customHeight="1">
      <c r="A190" s="579"/>
      <c r="B190" s="580"/>
      <c r="C190" s="580"/>
      <c r="D190" s="580"/>
      <c r="E190" s="580"/>
      <c r="F190" s="579"/>
      <c r="G190" s="579"/>
      <c r="H190" s="579"/>
      <c r="I190" s="579"/>
    </row>
    <row r="191" spans="1:9" ht="14.25" customHeight="1">
      <c r="A191" s="579"/>
      <c r="B191" s="580"/>
      <c r="C191" s="580"/>
      <c r="D191" s="580"/>
      <c r="E191" s="580"/>
      <c r="F191" s="579"/>
      <c r="G191" s="579"/>
      <c r="H191" s="579"/>
      <c r="I191" s="579"/>
    </row>
    <row r="192" spans="1:9" ht="14.25" customHeight="1">
      <c r="A192" s="579"/>
      <c r="B192" s="580"/>
      <c r="C192" s="580"/>
      <c r="D192" s="580"/>
      <c r="E192" s="580"/>
      <c r="F192" s="579"/>
      <c r="G192" s="579"/>
      <c r="H192" s="579"/>
      <c r="I192" s="579"/>
    </row>
    <row r="193" spans="1:9" ht="14.25" customHeight="1">
      <c r="A193" s="579"/>
      <c r="B193" s="580"/>
      <c r="C193" s="580"/>
      <c r="D193" s="580"/>
      <c r="E193" s="580"/>
      <c r="F193" s="579"/>
      <c r="G193" s="579"/>
      <c r="H193" s="579"/>
      <c r="I193" s="579"/>
    </row>
    <row r="194" spans="1:9" ht="14.25" customHeight="1">
      <c r="A194" s="579"/>
      <c r="B194" s="580"/>
      <c r="C194" s="580"/>
      <c r="D194" s="580"/>
      <c r="E194" s="580"/>
      <c r="F194" s="579"/>
      <c r="G194" s="579"/>
      <c r="H194" s="579"/>
      <c r="I194" s="579"/>
    </row>
    <row r="195" spans="1:9" ht="14.25" customHeight="1">
      <c r="A195" s="579"/>
      <c r="B195" s="580"/>
      <c r="C195" s="580"/>
      <c r="D195" s="580"/>
      <c r="E195" s="580"/>
      <c r="F195" s="579"/>
      <c r="G195" s="579"/>
      <c r="H195" s="579"/>
      <c r="I195" s="579"/>
    </row>
    <row r="196" spans="1:9" ht="14.25" customHeight="1">
      <c r="A196" s="579"/>
      <c r="B196" s="580"/>
      <c r="C196" s="580"/>
      <c r="D196" s="580"/>
      <c r="E196" s="580"/>
      <c r="F196" s="579"/>
      <c r="G196" s="579"/>
      <c r="H196" s="579"/>
      <c r="I196" s="579"/>
    </row>
    <row r="197" spans="1:9" ht="14.25" customHeight="1">
      <c r="A197" s="579"/>
      <c r="B197" s="580"/>
      <c r="C197" s="580"/>
      <c r="D197" s="580"/>
      <c r="E197" s="580"/>
      <c r="F197" s="579"/>
      <c r="G197" s="579"/>
      <c r="H197" s="579"/>
      <c r="I197" s="579"/>
    </row>
    <row r="198" spans="1:9" ht="14.25" customHeight="1">
      <c r="A198" s="579"/>
      <c r="B198" s="580"/>
      <c r="C198" s="580"/>
      <c r="D198" s="580"/>
      <c r="E198" s="580"/>
      <c r="F198" s="579"/>
      <c r="G198" s="579"/>
      <c r="H198" s="579"/>
      <c r="I198" s="579"/>
    </row>
    <row r="199" spans="1:9" ht="14.25" customHeight="1">
      <c r="A199" s="579"/>
      <c r="B199" s="580"/>
      <c r="C199" s="580"/>
      <c r="D199" s="580"/>
      <c r="E199" s="580"/>
      <c r="F199" s="579"/>
      <c r="G199" s="579"/>
      <c r="H199" s="579"/>
      <c r="I199" s="579"/>
    </row>
    <row r="200" spans="1:9" ht="14.25" customHeight="1">
      <c r="A200" s="579"/>
      <c r="B200" s="580"/>
      <c r="C200" s="580"/>
      <c r="D200" s="580"/>
      <c r="E200" s="580"/>
      <c r="F200" s="579"/>
      <c r="G200" s="579"/>
      <c r="H200" s="579"/>
      <c r="I200" s="579"/>
    </row>
    <row r="201" spans="1:9" ht="14.25" customHeight="1">
      <c r="A201" s="579"/>
      <c r="B201" s="580"/>
      <c r="C201" s="580"/>
      <c r="D201" s="580"/>
      <c r="E201" s="580"/>
      <c r="F201" s="579"/>
      <c r="G201" s="579"/>
      <c r="H201" s="579"/>
      <c r="I201" s="579"/>
    </row>
    <row r="202" spans="1:9" ht="14.25" customHeight="1">
      <c r="A202" s="579"/>
      <c r="B202" s="580"/>
      <c r="C202" s="580"/>
      <c r="D202" s="580"/>
      <c r="E202" s="580"/>
      <c r="F202" s="579"/>
      <c r="G202" s="579"/>
      <c r="H202" s="579"/>
      <c r="I202" s="579"/>
    </row>
    <row r="203" spans="1:9" ht="14.25" customHeight="1">
      <c r="A203" s="579"/>
      <c r="B203" s="580"/>
      <c r="C203" s="580"/>
      <c r="D203" s="580"/>
      <c r="E203" s="580"/>
      <c r="F203" s="579"/>
      <c r="G203" s="579"/>
      <c r="H203" s="579"/>
      <c r="I203" s="579"/>
    </row>
    <row r="204" spans="1:9" ht="14.25" customHeight="1">
      <c r="A204" s="579"/>
      <c r="B204" s="580"/>
      <c r="C204" s="580"/>
      <c r="D204" s="580"/>
      <c r="E204" s="580"/>
      <c r="F204" s="579"/>
      <c r="G204" s="579"/>
      <c r="H204" s="579"/>
      <c r="I204" s="579"/>
    </row>
    <row r="205" spans="1:9" ht="14.25" customHeight="1">
      <c r="A205" s="579"/>
      <c r="B205" s="580"/>
      <c r="C205" s="580"/>
      <c r="D205" s="580"/>
      <c r="E205" s="580"/>
      <c r="F205" s="579"/>
      <c r="G205" s="579"/>
      <c r="H205" s="579"/>
      <c r="I205" s="579"/>
    </row>
    <row r="206" spans="1:9" ht="14.25" customHeight="1">
      <c r="A206" s="579"/>
      <c r="B206" s="580"/>
      <c r="C206" s="580"/>
      <c r="D206" s="580"/>
      <c r="E206" s="580"/>
      <c r="F206" s="579"/>
      <c r="G206" s="579"/>
      <c r="H206" s="579"/>
      <c r="I206" s="579"/>
    </row>
    <row r="207" spans="1:9" ht="14.25" customHeight="1">
      <c r="A207" s="579"/>
      <c r="B207" s="580"/>
      <c r="C207" s="580"/>
      <c r="D207" s="580"/>
      <c r="E207" s="580"/>
      <c r="F207" s="579"/>
      <c r="G207" s="579"/>
      <c r="H207" s="579"/>
      <c r="I207" s="579"/>
    </row>
    <row r="208" spans="1:9" ht="14.25" customHeight="1">
      <c r="A208" s="579"/>
      <c r="B208" s="580"/>
      <c r="C208" s="580"/>
      <c r="D208" s="580"/>
      <c r="E208" s="580"/>
      <c r="F208" s="579"/>
      <c r="G208" s="579"/>
      <c r="H208" s="579"/>
      <c r="I208" s="579"/>
    </row>
    <row r="209" spans="1:9" ht="14.25" customHeight="1">
      <c r="A209" s="579"/>
      <c r="B209" s="580"/>
      <c r="C209" s="580"/>
      <c r="D209" s="580"/>
      <c r="E209" s="580"/>
      <c r="F209" s="579"/>
      <c r="G209" s="579"/>
      <c r="H209" s="579"/>
      <c r="I209" s="579"/>
    </row>
    <row r="210" spans="1:9" ht="14.25" customHeight="1">
      <c r="A210" s="579"/>
      <c r="B210" s="580"/>
      <c r="C210" s="580"/>
      <c r="D210" s="580"/>
      <c r="E210" s="580"/>
      <c r="F210" s="579"/>
      <c r="G210" s="579"/>
      <c r="H210" s="579"/>
      <c r="I210" s="579"/>
    </row>
    <row r="211" spans="1:9" ht="14.25" customHeight="1">
      <c r="A211" s="579"/>
      <c r="B211" s="580"/>
      <c r="C211" s="580"/>
      <c r="D211" s="580"/>
      <c r="E211" s="580"/>
      <c r="F211" s="579"/>
      <c r="G211" s="579"/>
      <c r="H211" s="579"/>
      <c r="I211" s="579"/>
    </row>
    <row r="212" spans="1:9" ht="14.25" customHeight="1">
      <c r="A212" s="579"/>
      <c r="B212" s="580"/>
      <c r="C212" s="580"/>
      <c r="D212" s="580"/>
      <c r="E212" s="580"/>
      <c r="F212" s="579"/>
      <c r="G212" s="579"/>
      <c r="H212" s="579"/>
      <c r="I212" s="579"/>
    </row>
    <row r="213" spans="1:9" ht="14.25" customHeight="1">
      <c r="A213" s="579"/>
      <c r="B213" s="580"/>
      <c r="C213" s="580"/>
      <c r="D213" s="580"/>
      <c r="E213" s="580"/>
      <c r="F213" s="579"/>
      <c r="G213" s="579"/>
      <c r="H213" s="579"/>
      <c r="I213" s="579"/>
    </row>
    <row r="214" spans="1:9" ht="14.25" customHeight="1">
      <c r="A214" s="579"/>
      <c r="B214" s="580"/>
      <c r="C214" s="580"/>
      <c r="D214" s="580"/>
      <c r="E214" s="580"/>
      <c r="F214" s="579"/>
      <c r="G214" s="579"/>
      <c r="H214" s="579"/>
      <c r="I214" s="579"/>
    </row>
    <row r="215" spans="1:9" ht="14.25" customHeight="1">
      <c r="A215" s="579"/>
      <c r="B215" s="580"/>
      <c r="C215" s="580"/>
      <c r="D215" s="580"/>
      <c r="E215" s="580"/>
      <c r="F215" s="579"/>
      <c r="G215" s="579"/>
      <c r="H215" s="579"/>
      <c r="I215" s="579"/>
    </row>
    <row r="216" spans="1:9" ht="14.25" customHeight="1">
      <c r="A216" s="579"/>
      <c r="B216" s="580"/>
      <c r="C216" s="580"/>
      <c r="D216" s="580"/>
      <c r="E216" s="580"/>
      <c r="F216" s="579"/>
      <c r="G216" s="579"/>
      <c r="H216" s="579"/>
      <c r="I216" s="579"/>
    </row>
    <row r="217" spans="1:9" ht="14.25" customHeight="1">
      <c r="A217" s="579"/>
      <c r="B217" s="580"/>
      <c r="C217" s="580"/>
      <c r="D217" s="580"/>
      <c r="E217" s="580"/>
      <c r="F217" s="579"/>
      <c r="G217" s="579"/>
      <c r="H217" s="579"/>
      <c r="I217" s="579"/>
    </row>
    <row r="218" spans="1:9" ht="14.25" customHeight="1">
      <c r="A218" s="579"/>
      <c r="B218" s="580"/>
      <c r="C218" s="580"/>
      <c r="D218" s="580"/>
      <c r="E218" s="580"/>
      <c r="F218" s="579"/>
      <c r="G218" s="579"/>
      <c r="H218" s="579"/>
      <c r="I218" s="579"/>
    </row>
    <row r="219" spans="1:9" ht="14.25" customHeight="1">
      <c r="A219" s="579"/>
      <c r="B219" s="580"/>
      <c r="C219" s="580"/>
      <c r="D219" s="580"/>
      <c r="E219" s="580"/>
      <c r="F219" s="579"/>
      <c r="G219" s="579"/>
      <c r="H219" s="579"/>
      <c r="I219" s="579"/>
    </row>
    <row r="220" spans="1:9" ht="14.25" customHeight="1">
      <c r="A220" s="579"/>
      <c r="B220" s="580"/>
      <c r="C220" s="580"/>
      <c r="D220" s="580"/>
      <c r="E220" s="580"/>
      <c r="F220" s="579"/>
      <c r="G220" s="579"/>
      <c r="H220" s="579"/>
      <c r="I220" s="579"/>
    </row>
    <row r="221" spans="1:9" ht="14.25" customHeight="1">
      <c r="A221" s="579"/>
      <c r="B221" s="580"/>
      <c r="C221" s="580"/>
      <c r="D221" s="580"/>
      <c r="E221" s="580"/>
      <c r="F221" s="579"/>
      <c r="G221" s="579"/>
      <c r="H221" s="579"/>
      <c r="I221" s="579"/>
    </row>
    <row r="222" spans="1:9" ht="14.25" customHeight="1">
      <c r="A222" s="579"/>
      <c r="B222" s="580"/>
      <c r="C222" s="580"/>
      <c r="D222" s="580"/>
      <c r="E222" s="580"/>
      <c r="F222" s="579"/>
      <c r="G222" s="579"/>
      <c r="H222" s="579"/>
      <c r="I222" s="579"/>
    </row>
    <row r="223" spans="1:9" ht="14.25" customHeight="1">
      <c r="A223" s="579"/>
      <c r="B223" s="580"/>
      <c r="C223" s="580"/>
      <c r="D223" s="580"/>
      <c r="E223" s="580"/>
      <c r="F223" s="579"/>
      <c r="G223" s="579"/>
      <c r="H223" s="579"/>
      <c r="I223" s="579"/>
    </row>
    <row r="224" spans="1:9" ht="14.25" customHeight="1">
      <c r="A224" s="579"/>
      <c r="B224" s="580"/>
      <c r="C224" s="580"/>
      <c r="D224" s="580"/>
      <c r="E224" s="580"/>
      <c r="F224" s="579"/>
      <c r="G224" s="579"/>
      <c r="H224" s="579"/>
      <c r="I224" s="579"/>
    </row>
    <row r="225" spans="1:9" ht="14.25" customHeight="1">
      <c r="A225" s="579"/>
      <c r="B225" s="580"/>
      <c r="C225" s="580"/>
      <c r="D225" s="580"/>
      <c r="E225" s="580"/>
      <c r="F225" s="579"/>
      <c r="G225" s="579"/>
      <c r="H225" s="579"/>
      <c r="I225" s="579"/>
    </row>
    <row r="226" spans="1:9" ht="14.25" customHeight="1">
      <c r="A226" s="579"/>
      <c r="B226" s="580"/>
      <c r="C226" s="580"/>
      <c r="D226" s="580"/>
      <c r="E226" s="580"/>
      <c r="F226" s="579"/>
      <c r="G226" s="579"/>
      <c r="H226" s="579"/>
      <c r="I226" s="579"/>
    </row>
    <row r="227" spans="1:9" ht="14.25" customHeight="1">
      <c r="A227" s="579"/>
      <c r="B227" s="580"/>
      <c r="C227" s="580"/>
      <c r="D227" s="580"/>
      <c r="E227" s="580"/>
      <c r="F227" s="579"/>
      <c r="G227" s="579"/>
      <c r="H227" s="579"/>
      <c r="I227" s="579"/>
    </row>
    <row r="228" spans="1:9" ht="14.25" customHeight="1">
      <c r="A228" s="579"/>
      <c r="B228" s="580"/>
      <c r="C228" s="580"/>
      <c r="D228" s="580"/>
      <c r="E228" s="580"/>
      <c r="F228" s="579"/>
      <c r="G228" s="579"/>
      <c r="H228" s="579"/>
      <c r="I228" s="579"/>
    </row>
    <row r="229" spans="1:9" ht="14.25" customHeight="1">
      <c r="A229" s="579"/>
      <c r="B229" s="580"/>
      <c r="C229" s="580"/>
      <c r="D229" s="580"/>
      <c r="E229" s="580"/>
      <c r="F229" s="579"/>
      <c r="G229" s="579"/>
      <c r="H229" s="579"/>
      <c r="I229" s="579"/>
    </row>
    <row r="230" spans="1:9" ht="14.25" customHeight="1">
      <c r="A230" s="579"/>
      <c r="B230" s="580"/>
      <c r="C230" s="580"/>
      <c r="D230" s="580"/>
      <c r="E230" s="580"/>
      <c r="F230" s="579"/>
      <c r="G230" s="579"/>
      <c r="H230" s="579"/>
      <c r="I230" s="579"/>
    </row>
    <row r="231" spans="1:9" ht="14.25" customHeight="1">
      <c r="A231" s="579"/>
      <c r="B231" s="580"/>
      <c r="C231" s="580"/>
      <c r="D231" s="580"/>
      <c r="E231" s="580"/>
      <c r="F231" s="579"/>
      <c r="G231" s="579"/>
      <c r="H231" s="579"/>
      <c r="I231" s="579"/>
    </row>
    <row r="232" spans="1:9" ht="14.25" customHeight="1">
      <c r="A232" s="579"/>
      <c r="B232" s="580"/>
      <c r="C232" s="580"/>
      <c r="D232" s="580"/>
      <c r="E232" s="580"/>
      <c r="F232" s="579"/>
      <c r="G232" s="579"/>
      <c r="H232" s="579"/>
      <c r="I232" s="579"/>
    </row>
    <row r="233" spans="1:9" ht="14.25" customHeight="1">
      <c r="A233" s="579"/>
      <c r="B233" s="580"/>
      <c r="C233" s="580"/>
      <c r="D233" s="580"/>
      <c r="E233" s="580"/>
      <c r="F233" s="579"/>
      <c r="G233" s="579"/>
      <c r="H233" s="579"/>
      <c r="I233" s="579"/>
    </row>
    <row r="234" spans="1:9" ht="14.25" customHeight="1">
      <c r="A234" s="579"/>
      <c r="B234" s="580"/>
      <c r="C234" s="580"/>
      <c r="D234" s="580"/>
      <c r="E234" s="580"/>
      <c r="F234" s="579"/>
      <c r="G234" s="579"/>
      <c r="H234" s="579"/>
      <c r="I234" s="579"/>
    </row>
    <row r="235" spans="1:9" ht="14.25" customHeight="1">
      <c r="A235" s="579"/>
      <c r="B235" s="580"/>
      <c r="C235" s="580"/>
      <c r="D235" s="580"/>
      <c r="E235" s="580"/>
      <c r="F235" s="579"/>
      <c r="G235" s="579"/>
      <c r="H235" s="579"/>
      <c r="I235" s="579"/>
    </row>
    <row r="236" spans="1:9" ht="14.25" customHeight="1">
      <c r="A236" s="579"/>
      <c r="B236" s="580"/>
      <c r="C236" s="580"/>
      <c r="D236" s="580"/>
      <c r="E236" s="580"/>
      <c r="F236" s="579"/>
      <c r="G236" s="579"/>
      <c r="H236" s="579"/>
      <c r="I236" s="579"/>
    </row>
    <row r="237" spans="1:9" ht="14.25" customHeight="1">
      <c r="A237" s="579"/>
      <c r="B237" s="580"/>
      <c r="C237" s="580"/>
      <c r="D237" s="580"/>
      <c r="E237" s="580"/>
      <c r="F237" s="579"/>
      <c r="G237" s="579"/>
      <c r="H237" s="579"/>
      <c r="I237" s="579"/>
    </row>
    <row r="238" spans="1:9" ht="14.25" customHeight="1">
      <c r="A238" s="579"/>
      <c r="B238" s="580"/>
      <c r="C238" s="580"/>
      <c r="D238" s="580"/>
      <c r="E238" s="580"/>
      <c r="F238" s="579"/>
      <c r="G238" s="579"/>
      <c r="H238" s="579"/>
      <c r="I238" s="579"/>
    </row>
    <row r="239" spans="1:9" ht="14.25" customHeight="1">
      <c r="A239" s="579"/>
      <c r="B239" s="580"/>
      <c r="C239" s="580"/>
      <c r="D239" s="580"/>
      <c r="E239" s="580"/>
      <c r="F239" s="579"/>
      <c r="G239" s="579"/>
      <c r="H239" s="579"/>
      <c r="I239" s="579"/>
    </row>
    <row r="240" spans="1:9" ht="14.25" customHeight="1">
      <c r="A240" s="579"/>
      <c r="B240" s="580"/>
      <c r="C240" s="580"/>
      <c r="D240" s="580"/>
      <c r="E240" s="580"/>
      <c r="F240" s="579"/>
      <c r="G240" s="579"/>
      <c r="H240" s="579"/>
      <c r="I240" s="579"/>
    </row>
    <row r="241" spans="1:9" ht="14.25" customHeight="1">
      <c r="A241" s="579"/>
      <c r="B241" s="580"/>
      <c r="C241" s="580"/>
      <c r="D241" s="580"/>
      <c r="E241" s="580"/>
      <c r="F241" s="579"/>
      <c r="G241" s="579"/>
      <c r="H241" s="579"/>
      <c r="I241" s="579"/>
    </row>
    <row r="242" spans="1:9" ht="14.25" customHeight="1">
      <c r="A242" s="579"/>
      <c r="B242" s="580"/>
      <c r="C242" s="580"/>
      <c r="D242" s="580"/>
      <c r="E242" s="580"/>
      <c r="F242" s="579"/>
      <c r="G242" s="579"/>
      <c r="H242" s="579"/>
      <c r="I242" s="579"/>
    </row>
    <row r="243" spans="1:9" ht="14.25" customHeight="1">
      <c r="A243" s="579"/>
      <c r="B243" s="580"/>
      <c r="C243" s="580"/>
      <c r="D243" s="580"/>
      <c r="E243" s="580"/>
      <c r="F243" s="579"/>
      <c r="G243" s="579"/>
      <c r="H243" s="579"/>
      <c r="I243" s="579"/>
    </row>
    <row r="244" spans="1:9" ht="14.25" customHeight="1">
      <c r="A244" s="579"/>
      <c r="B244" s="580"/>
      <c r="C244" s="580"/>
      <c r="D244" s="580"/>
      <c r="E244" s="580"/>
      <c r="F244" s="579"/>
      <c r="G244" s="579"/>
      <c r="H244" s="579"/>
      <c r="I244" s="579"/>
    </row>
    <row r="245" spans="1:9" ht="14.25" customHeight="1">
      <c r="A245" s="579"/>
      <c r="B245" s="580"/>
      <c r="C245" s="580"/>
      <c r="D245" s="580"/>
      <c r="E245" s="580"/>
      <c r="F245" s="579"/>
      <c r="G245" s="579"/>
      <c r="H245" s="579"/>
      <c r="I245" s="579"/>
    </row>
    <row r="246" spans="1:9" ht="14.25" customHeight="1">
      <c r="A246" s="579"/>
      <c r="B246" s="580"/>
      <c r="C246" s="580"/>
      <c r="D246" s="580"/>
      <c r="E246" s="580"/>
      <c r="F246" s="579"/>
      <c r="G246" s="579"/>
      <c r="H246" s="579"/>
      <c r="I246" s="579"/>
    </row>
    <row r="247" spans="1:9" ht="14.25" customHeight="1">
      <c r="A247" s="579"/>
      <c r="B247" s="580"/>
      <c r="C247" s="580"/>
      <c r="D247" s="580"/>
      <c r="E247" s="580"/>
      <c r="F247" s="579"/>
      <c r="G247" s="579"/>
      <c r="H247" s="579"/>
      <c r="I247" s="579"/>
    </row>
    <row r="248" spans="1:9" ht="14.25" customHeight="1">
      <c r="A248" s="579"/>
      <c r="B248" s="580"/>
      <c r="C248" s="580"/>
      <c r="D248" s="580"/>
      <c r="E248" s="580"/>
      <c r="F248" s="579"/>
      <c r="G248" s="579"/>
      <c r="H248" s="579"/>
      <c r="I248" s="579"/>
    </row>
    <row r="249" spans="1:9" ht="14.25" customHeight="1">
      <c r="A249" s="579"/>
      <c r="B249" s="580"/>
      <c r="C249" s="580"/>
      <c r="D249" s="580"/>
      <c r="E249" s="580"/>
      <c r="F249" s="579"/>
      <c r="G249" s="579"/>
      <c r="H249" s="579"/>
      <c r="I249" s="579"/>
    </row>
    <row r="250" spans="1:9" ht="14.25" customHeight="1">
      <c r="A250" s="579"/>
      <c r="B250" s="580"/>
      <c r="C250" s="580"/>
      <c r="D250" s="580"/>
      <c r="E250" s="580"/>
      <c r="F250" s="579"/>
      <c r="G250" s="579"/>
      <c r="H250" s="579"/>
      <c r="I250" s="579"/>
    </row>
    <row r="251" spans="1:9" ht="14.25" customHeight="1">
      <c r="A251" s="579"/>
      <c r="B251" s="580"/>
      <c r="C251" s="580"/>
      <c r="D251" s="580"/>
      <c r="E251" s="580"/>
      <c r="F251" s="579"/>
      <c r="G251" s="579"/>
      <c r="H251" s="579"/>
      <c r="I251" s="579"/>
    </row>
    <row r="252" spans="1:9" ht="14.25" customHeight="1">
      <c r="A252" s="579"/>
      <c r="B252" s="580"/>
      <c r="C252" s="580"/>
      <c r="D252" s="580"/>
      <c r="E252" s="580"/>
      <c r="F252" s="579"/>
      <c r="G252" s="579"/>
      <c r="H252" s="579"/>
      <c r="I252" s="579"/>
    </row>
    <row r="253" spans="1:9" ht="14.25" customHeight="1">
      <c r="A253" s="579"/>
      <c r="B253" s="580"/>
      <c r="C253" s="580"/>
      <c r="D253" s="580"/>
      <c r="E253" s="580"/>
      <c r="F253" s="579"/>
      <c r="G253" s="579"/>
      <c r="H253" s="579"/>
      <c r="I253" s="579"/>
    </row>
    <row r="254" spans="1:9" ht="14.25" customHeight="1">
      <c r="A254" s="579"/>
      <c r="B254" s="580"/>
      <c r="C254" s="580"/>
      <c r="D254" s="580"/>
      <c r="E254" s="580"/>
      <c r="F254" s="579"/>
      <c r="G254" s="579"/>
      <c r="H254" s="579"/>
      <c r="I254" s="579"/>
    </row>
    <row r="255" spans="1:9" ht="14.25" customHeight="1">
      <c r="A255" s="579"/>
      <c r="B255" s="580"/>
      <c r="C255" s="580"/>
      <c r="D255" s="580"/>
      <c r="E255" s="580"/>
      <c r="F255" s="579"/>
      <c r="G255" s="579"/>
      <c r="H255" s="579"/>
      <c r="I255" s="579"/>
    </row>
    <row r="256" spans="1:9" ht="14.25" customHeight="1">
      <c r="A256" s="579"/>
      <c r="B256" s="580"/>
      <c r="C256" s="580"/>
      <c r="D256" s="580"/>
      <c r="E256" s="580"/>
      <c r="F256" s="579"/>
      <c r="G256" s="579"/>
      <c r="H256" s="579"/>
      <c r="I256" s="579"/>
    </row>
    <row r="257" spans="1:9" ht="14.25" customHeight="1">
      <c r="A257" s="579"/>
      <c r="B257" s="580"/>
      <c r="C257" s="580"/>
      <c r="D257" s="580"/>
      <c r="E257" s="580"/>
      <c r="F257" s="579"/>
      <c r="G257" s="579"/>
      <c r="H257" s="579"/>
      <c r="I257" s="579"/>
    </row>
    <row r="258" spans="1:9" ht="14.25" customHeight="1">
      <c r="A258" s="579"/>
      <c r="B258" s="580"/>
      <c r="C258" s="580"/>
      <c r="D258" s="580"/>
      <c r="E258" s="580"/>
      <c r="F258" s="579"/>
      <c r="G258" s="579"/>
      <c r="H258" s="579"/>
      <c r="I258" s="579"/>
    </row>
    <row r="259" spans="1:9" ht="14.25" customHeight="1">
      <c r="A259" s="579"/>
      <c r="B259" s="580"/>
      <c r="C259" s="580"/>
      <c r="D259" s="580"/>
      <c r="E259" s="580"/>
      <c r="F259" s="579"/>
      <c r="G259" s="579"/>
      <c r="H259" s="579"/>
      <c r="I259" s="579"/>
    </row>
    <row r="260" spans="1:9" ht="14.25" customHeight="1">
      <c r="A260" s="579"/>
      <c r="B260" s="580"/>
      <c r="C260" s="580"/>
      <c r="D260" s="580"/>
      <c r="E260" s="580"/>
      <c r="F260" s="579"/>
      <c r="G260" s="579"/>
      <c r="H260" s="579"/>
      <c r="I260" s="579"/>
    </row>
    <row r="261" spans="1:9" ht="14.25" customHeight="1">
      <c r="A261" s="579"/>
      <c r="B261" s="580"/>
      <c r="C261" s="580"/>
      <c r="D261" s="580"/>
      <c r="E261" s="580"/>
      <c r="F261" s="579"/>
      <c r="G261" s="579"/>
      <c r="H261" s="579"/>
      <c r="I261" s="579"/>
    </row>
    <row r="262" spans="1:9" ht="14.25" customHeight="1">
      <c r="A262" s="579"/>
      <c r="B262" s="580"/>
      <c r="C262" s="580"/>
      <c r="D262" s="580"/>
      <c r="E262" s="580"/>
      <c r="F262" s="579"/>
      <c r="G262" s="579"/>
      <c r="H262" s="579"/>
      <c r="I262" s="579"/>
    </row>
    <row r="263" spans="1:9" ht="14.25" customHeight="1">
      <c r="A263" s="579"/>
      <c r="B263" s="580"/>
      <c r="C263" s="580"/>
      <c r="D263" s="580"/>
      <c r="E263" s="580"/>
      <c r="F263" s="579"/>
      <c r="G263" s="579"/>
      <c r="H263" s="579"/>
      <c r="I263" s="579"/>
    </row>
    <row r="264" spans="1:9" ht="14.25" customHeight="1">
      <c r="A264" s="579"/>
      <c r="B264" s="580"/>
      <c r="C264" s="580"/>
      <c r="D264" s="580"/>
      <c r="E264" s="580"/>
      <c r="F264" s="579"/>
      <c r="G264" s="579"/>
      <c r="H264" s="579"/>
      <c r="I264" s="579"/>
    </row>
    <row r="265" spans="1:9" ht="14.25" customHeight="1">
      <c r="A265" s="579"/>
      <c r="B265" s="580"/>
      <c r="C265" s="580"/>
      <c r="D265" s="580"/>
      <c r="E265" s="580"/>
      <c r="F265" s="579"/>
      <c r="G265" s="579"/>
      <c r="H265" s="579"/>
      <c r="I265" s="579"/>
    </row>
    <row r="266" spans="1:9" ht="14.25" customHeight="1">
      <c r="A266" s="579"/>
      <c r="B266" s="580"/>
      <c r="C266" s="580"/>
      <c r="D266" s="580"/>
      <c r="E266" s="580"/>
      <c r="F266" s="579"/>
      <c r="G266" s="579"/>
      <c r="H266" s="579"/>
      <c r="I266" s="579"/>
    </row>
    <row r="267" spans="1:9" ht="14.25" customHeight="1">
      <c r="A267" s="579"/>
      <c r="B267" s="580"/>
      <c r="C267" s="580"/>
      <c r="D267" s="580"/>
      <c r="E267" s="580"/>
      <c r="F267" s="579"/>
      <c r="G267" s="579"/>
      <c r="H267" s="579"/>
      <c r="I267" s="579"/>
    </row>
    <row r="268" spans="1:9" ht="14.25" customHeight="1">
      <c r="A268" s="579"/>
      <c r="B268" s="580"/>
      <c r="C268" s="580"/>
      <c r="D268" s="580"/>
      <c r="E268" s="580"/>
      <c r="F268" s="579"/>
      <c r="G268" s="579"/>
      <c r="H268" s="579"/>
      <c r="I268" s="579"/>
    </row>
    <row r="269" spans="1:9" ht="14.25" customHeight="1">
      <c r="A269" s="579"/>
      <c r="B269" s="580"/>
      <c r="C269" s="580"/>
      <c r="D269" s="580"/>
      <c r="E269" s="580"/>
      <c r="F269" s="579"/>
      <c r="G269" s="579"/>
      <c r="H269" s="579"/>
      <c r="I269" s="579"/>
    </row>
    <row r="270" spans="1:9" ht="14.25" customHeight="1">
      <c r="A270" s="579"/>
      <c r="B270" s="580"/>
      <c r="C270" s="580"/>
      <c r="D270" s="580"/>
      <c r="E270" s="580"/>
      <c r="F270" s="579"/>
      <c r="G270" s="579"/>
      <c r="H270" s="579"/>
      <c r="I270" s="579"/>
    </row>
    <row r="271" spans="1:9" ht="14.25" customHeight="1">
      <c r="A271" s="579"/>
      <c r="B271" s="580"/>
      <c r="C271" s="580"/>
      <c r="D271" s="580"/>
      <c r="E271" s="580"/>
      <c r="F271" s="579"/>
      <c r="G271" s="579"/>
      <c r="H271" s="579"/>
      <c r="I271" s="579"/>
    </row>
    <row r="272" spans="1:9" ht="14.25" customHeight="1">
      <c r="A272" s="579"/>
      <c r="B272" s="580"/>
      <c r="C272" s="580"/>
      <c r="D272" s="580"/>
      <c r="E272" s="580"/>
      <c r="F272" s="579"/>
      <c r="G272" s="579"/>
      <c r="H272" s="579"/>
      <c r="I272" s="579"/>
    </row>
    <row r="273" spans="1:9" ht="14.25" customHeight="1">
      <c r="A273" s="579"/>
      <c r="B273" s="580"/>
      <c r="C273" s="580"/>
      <c r="D273" s="580"/>
      <c r="E273" s="580"/>
      <c r="F273" s="579"/>
      <c r="G273" s="579"/>
      <c r="H273" s="579"/>
      <c r="I273" s="579"/>
    </row>
    <row r="274" spans="1:9" ht="14.25" customHeight="1">
      <c r="A274" s="579"/>
      <c r="B274" s="580"/>
      <c r="C274" s="580"/>
      <c r="D274" s="580"/>
      <c r="E274" s="580"/>
      <c r="F274" s="579"/>
      <c r="G274" s="579"/>
      <c r="H274" s="579"/>
      <c r="I274" s="579"/>
    </row>
    <row r="275" spans="1:9" ht="14.25" customHeight="1">
      <c r="A275" s="579"/>
      <c r="B275" s="580"/>
      <c r="C275" s="580"/>
      <c r="D275" s="580"/>
      <c r="E275" s="580"/>
      <c r="F275" s="579"/>
      <c r="G275" s="579"/>
      <c r="H275" s="579"/>
      <c r="I275" s="579"/>
    </row>
    <row r="276" spans="1:9" ht="14.25" customHeight="1">
      <c r="A276" s="579"/>
      <c r="B276" s="580"/>
      <c r="C276" s="580"/>
      <c r="D276" s="580"/>
      <c r="E276" s="580"/>
      <c r="F276" s="579"/>
      <c r="G276" s="579"/>
      <c r="H276" s="579"/>
      <c r="I276" s="579"/>
    </row>
    <row r="277" spans="1:9" ht="14.25" customHeight="1">
      <c r="A277" s="579"/>
      <c r="B277" s="580"/>
      <c r="C277" s="580"/>
      <c r="D277" s="580"/>
      <c r="E277" s="580"/>
      <c r="F277" s="579"/>
      <c r="G277" s="579"/>
      <c r="H277" s="579"/>
      <c r="I277" s="579"/>
    </row>
    <row r="278" spans="1:9" ht="14.25" customHeight="1">
      <c r="A278" s="579"/>
      <c r="B278" s="580"/>
      <c r="C278" s="580"/>
      <c r="D278" s="580"/>
      <c r="E278" s="580"/>
      <c r="F278" s="579"/>
      <c r="G278" s="579"/>
      <c r="H278" s="579"/>
      <c r="I278" s="579"/>
    </row>
    <row r="279" spans="1:9" ht="14.25" customHeight="1">
      <c r="A279" s="579"/>
      <c r="B279" s="580"/>
      <c r="C279" s="580"/>
      <c r="D279" s="580"/>
      <c r="E279" s="580"/>
      <c r="F279" s="579"/>
      <c r="G279" s="579"/>
      <c r="H279" s="579"/>
      <c r="I279" s="579"/>
    </row>
    <row r="280" spans="1:9" ht="14.25" customHeight="1">
      <c r="A280" s="579"/>
      <c r="B280" s="580"/>
      <c r="C280" s="580"/>
      <c r="D280" s="580"/>
      <c r="E280" s="580"/>
      <c r="F280" s="579"/>
      <c r="G280" s="579"/>
      <c r="H280" s="579"/>
      <c r="I280" s="579"/>
    </row>
    <row r="281" spans="1:9" ht="14.25" customHeight="1">
      <c r="A281" s="579"/>
      <c r="B281" s="580"/>
      <c r="C281" s="580"/>
      <c r="D281" s="580"/>
      <c r="E281" s="580"/>
      <c r="F281" s="579"/>
      <c r="G281" s="579"/>
      <c r="H281" s="579"/>
      <c r="I281" s="579"/>
    </row>
    <row r="282" spans="1:9" ht="14.25" customHeight="1">
      <c r="A282" s="579"/>
      <c r="B282" s="580"/>
      <c r="C282" s="580"/>
      <c r="D282" s="580"/>
      <c r="E282" s="580"/>
      <c r="F282" s="579"/>
      <c r="G282" s="579"/>
      <c r="H282" s="579"/>
      <c r="I282" s="579"/>
    </row>
    <row r="283" spans="1:9" ht="14.25" customHeight="1">
      <c r="A283" s="579"/>
      <c r="B283" s="580"/>
      <c r="C283" s="580"/>
      <c r="D283" s="580"/>
      <c r="E283" s="580"/>
      <c r="F283" s="579"/>
      <c r="G283" s="579"/>
      <c r="H283" s="579"/>
      <c r="I283" s="579"/>
    </row>
    <row r="284" spans="1:9" ht="14.25" customHeight="1">
      <c r="A284" s="579"/>
      <c r="B284" s="580"/>
      <c r="C284" s="580"/>
      <c r="D284" s="580"/>
      <c r="E284" s="580"/>
      <c r="F284" s="579"/>
      <c r="G284" s="579"/>
      <c r="H284" s="579"/>
      <c r="I284" s="579"/>
    </row>
    <row r="285" spans="1:9" ht="14.25" customHeight="1">
      <c r="A285" s="579"/>
      <c r="B285" s="580"/>
      <c r="C285" s="580"/>
      <c r="D285" s="580"/>
      <c r="E285" s="580"/>
      <c r="F285" s="579"/>
      <c r="G285" s="579"/>
      <c r="H285" s="579"/>
      <c r="I285" s="579"/>
    </row>
    <row r="286" spans="1:9" ht="14.25" customHeight="1">
      <c r="A286" s="579"/>
      <c r="B286" s="580"/>
      <c r="C286" s="580"/>
      <c r="D286" s="580"/>
      <c r="E286" s="580"/>
      <c r="F286" s="579"/>
      <c r="G286" s="579"/>
      <c r="H286" s="579"/>
      <c r="I286" s="579"/>
    </row>
    <row r="287" spans="1:9" ht="14.25" customHeight="1">
      <c r="A287" s="579"/>
      <c r="B287" s="580"/>
      <c r="C287" s="580"/>
      <c r="D287" s="580"/>
      <c r="E287" s="580"/>
      <c r="F287" s="579"/>
      <c r="G287" s="579"/>
      <c r="H287" s="579"/>
      <c r="I287" s="579"/>
    </row>
    <row r="288" spans="1:9" ht="14.25" customHeight="1">
      <c r="A288" s="579"/>
      <c r="B288" s="580"/>
      <c r="C288" s="580"/>
      <c r="D288" s="580"/>
      <c r="E288" s="580"/>
      <c r="F288" s="579"/>
      <c r="G288" s="579"/>
      <c r="H288" s="579"/>
      <c r="I288" s="579"/>
    </row>
    <row r="289" spans="1:9" ht="14.25" customHeight="1">
      <c r="A289" s="579"/>
      <c r="B289" s="580"/>
      <c r="C289" s="580"/>
      <c r="D289" s="580"/>
      <c r="E289" s="580"/>
      <c r="F289" s="579"/>
      <c r="G289" s="579"/>
      <c r="H289" s="579"/>
      <c r="I289" s="579"/>
    </row>
    <row r="290" spans="1:9" ht="14.25" customHeight="1">
      <c r="A290" s="579"/>
      <c r="B290" s="580"/>
      <c r="C290" s="580"/>
      <c r="D290" s="580"/>
      <c r="E290" s="580"/>
      <c r="F290" s="579"/>
      <c r="G290" s="579"/>
      <c r="H290" s="579"/>
      <c r="I290" s="579"/>
    </row>
    <row r="291" spans="1:9" ht="14.25" customHeight="1">
      <c r="A291" s="579"/>
      <c r="B291" s="580"/>
      <c r="C291" s="580"/>
      <c r="D291" s="580"/>
      <c r="E291" s="580"/>
      <c r="F291" s="579"/>
      <c r="G291" s="579"/>
      <c r="H291" s="579"/>
      <c r="I291" s="579"/>
    </row>
    <row r="292" spans="1:9" ht="14.25" customHeight="1">
      <c r="A292" s="579"/>
      <c r="B292" s="580"/>
      <c r="C292" s="580"/>
      <c r="D292" s="580"/>
      <c r="E292" s="580"/>
      <c r="F292" s="579"/>
      <c r="G292" s="579"/>
      <c r="H292" s="579"/>
      <c r="I292" s="579"/>
    </row>
    <row r="293" spans="1:9" ht="14.25" customHeight="1">
      <c r="A293" s="579"/>
      <c r="B293" s="580"/>
      <c r="C293" s="580"/>
      <c r="D293" s="580"/>
      <c r="E293" s="580"/>
      <c r="F293" s="579"/>
      <c r="G293" s="579"/>
      <c r="H293" s="579"/>
      <c r="I293" s="579"/>
    </row>
    <row r="294" spans="1:9" ht="14.25" customHeight="1">
      <c r="A294" s="579"/>
      <c r="B294" s="580"/>
      <c r="C294" s="580"/>
      <c r="D294" s="580"/>
      <c r="E294" s="580"/>
      <c r="F294" s="579"/>
      <c r="G294" s="579"/>
      <c r="H294" s="579"/>
      <c r="I294" s="579"/>
    </row>
    <row r="295" spans="1:9" ht="14.25" customHeight="1">
      <c r="A295" s="579"/>
      <c r="B295" s="580"/>
      <c r="C295" s="580"/>
      <c r="D295" s="580"/>
      <c r="E295" s="580"/>
      <c r="F295" s="579"/>
      <c r="G295" s="579"/>
      <c r="H295" s="579"/>
      <c r="I295" s="579"/>
    </row>
    <row r="296" spans="1:9" ht="14.25" customHeight="1">
      <c r="A296" s="579"/>
      <c r="B296" s="580"/>
      <c r="C296" s="580"/>
      <c r="D296" s="580"/>
      <c r="E296" s="580"/>
      <c r="F296" s="579"/>
      <c r="G296" s="579"/>
      <c r="H296" s="579"/>
      <c r="I296" s="579"/>
    </row>
    <row r="297" spans="1:9" ht="14.25" customHeight="1">
      <c r="A297" s="579"/>
      <c r="B297" s="580"/>
      <c r="C297" s="580"/>
      <c r="D297" s="580"/>
      <c r="E297" s="580"/>
      <c r="F297" s="579"/>
      <c r="G297" s="579"/>
      <c r="H297" s="579"/>
      <c r="I297" s="579"/>
    </row>
    <row r="298" spans="1:9" ht="14.25" customHeight="1">
      <c r="A298" s="579"/>
      <c r="B298" s="580"/>
      <c r="C298" s="580"/>
      <c r="D298" s="580"/>
      <c r="E298" s="580"/>
      <c r="F298" s="579"/>
      <c r="G298" s="579"/>
      <c r="H298" s="579"/>
      <c r="I298" s="579"/>
    </row>
    <row r="299" spans="1:9" ht="14.25" customHeight="1">
      <c r="A299" s="579"/>
      <c r="B299" s="580"/>
      <c r="C299" s="580"/>
      <c r="D299" s="580"/>
      <c r="E299" s="580"/>
      <c r="F299" s="579"/>
      <c r="G299" s="579"/>
      <c r="H299" s="579"/>
      <c r="I299" s="579"/>
    </row>
    <row r="300" spans="1:9" ht="14.25" customHeight="1">
      <c r="A300" s="579"/>
      <c r="B300" s="580"/>
      <c r="C300" s="580"/>
      <c r="D300" s="580"/>
      <c r="E300" s="580"/>
      <c r="F300" s="579"/>
      <c r="G300" s="579"/>
      <c r="H300" s="579"/>
      <c r="I300" s="579"/>
    </row>
    <row r="301" spans="1:9" ht="14.25" customHeight="1">
      <c r="A301" s="579"/>
      <c r="B301" s="580"/>
      <c r="C301" s="580"/>
      <c r="D301" s="580"/>
      <c r="E301" s="580"/>
      <c r="F301" s="579"/>
      <c r="G301" s="579"/>
      <c r="H301" s="579"/>
      <c r="I301" s="579"/>
    </row>
    <row r="302" spans="1:9" ht="14.25" customHeight="1">
      <c r="A302" s="579"/>
      <c r="B302" s="580"/>
      <c r="C302" s="580"/>
      <c r="D302" s="580"/>
      <c r="E302" s="580"/>
      <c r="F302" s="579"/>
      <c r="G302" s="579"/>
      <c r="H302" s="579"/>
      <c r="I302" s="579"/>
    </row>
    <row r="303" spans="1:9" ht="14.25" customHeight="1">
      <c r="A303" s="579"/>
      <c r="B303" s="580"/>
      <c r="C303" s="580"/>
      <c r="D303" s="580"/>
      <c r="E303" s="580"/>
      <c r="F303" s="579"/>
      <c r="G303" s="579"/>
      <c r="H303" s="579"/>
      <c r="I303" s="579"/>
    </row>
    <row r="304" spans="1:9" ht="14.25" customHeight="1">
      <c r="A304" s="579"/>
      <c r="B304" s="580"/>
      <c r="C304" s="580"/>
      <c r="D304" s="580"/>
      <c r="E304" s="580"/>
      <c r="F304" s="579"/>
      <c r="G304" s="579"/>
      <c r="H304" s="579"/>
      <c r="I304" s="579"/>
    </row>
    <row r="305" spans="1:9" ht="14.25" customHeight="1">
      <c r="A305" s="579"/>
      <c r="B305" s="580"/>
      <c r="C305" s="580"/>
      <c r="D305" s="580"/>
      <c r="E305" s="580"/>
      <c r="F305" s="579"/>
      <c r="G305" s="579"/>
      <c r="H305" s="579"/>
      <c r="I305" s="579"/>
    </row>
    <row r="306" spans="1:9" ht="14.25" customHeight="1">
      <c r="A306" s="579"/>
      <c r="B306" s="580"/>
      <c r="C306" s="580"/>
      <c r="D306" s="580"/>
      <c r="E306" s="580"/>
      <c r="F306" s="579"/>
      <c r="G306" s="579"/>
      <c r="H306" s="579"/>
      <c r="I306" s="579"/>
    </row>
    <row r="307" spans="1:9" ht="14.25" customHeight="1">
      <c r="A307" s="579"/>
      <c r="B307" s="580"/>
      <c r="C307" s="580"/>
      <c r="D307" s="580"/>
      <c r="E307" s="580"/>
      <c r="F307" s="579"/>
      <c r="G307" s="579"/>
      <c r="H307" s="579"/>
      <c r="I307" s="579"/>
    </row>
    <row r="308" spans="1:9" ht="14.25" customHeight="1">
      <c r="A308" s="579"/>
      <c r="B308" s="580"/>
      <c r="C308" s="580"/>
      <c r="D308" s="580"/>
      <c r="E308" s="580"/>
      <c r="F308" s="579"/>
      <c r="G308" s="579"/>
      <c r="H308" s="579"/>
      <c r="I308" s="579"/>
    </row>
    <row r="309" spans="1:9" ht="14.25" customHeight="1">
      <c r="A309" s="579"/>
      <c r="B309" s="580"/>
      <c r="C309" s="580"/>
      <c r="D309" s="580"/>
      <c r="E309" s="580"/>
      <c r="F309" s="579"/>
      <c r="G309" s="579"/>
      <c r="H309" s="579"/>
      <c r="I309" s="579"/>
    </row>
    <row r="310" spans="1:9" ht="14.25" customHeight="1">
      <c r="A310" s="579"/>
      <c r="B310" s="580"/>
      <c r="C310" s="580"/>
      <c r="D310" s="580"/>
      <c r="E310" s="580"/>
      <c r="F310" s="579"/>
      <c r="G310" s="579"/>
      <c r="H310" s="579"/>
      <c r="I310" s="579"/>
    </row>
    <row r="311" spans="1:9" ht="14.25" customHeight="1">
      <c r="A311" s="579"/>
      <c r="B311" s="580"/>
      <c r="C311" s="580"/>
      <c r="D311" s="580"/>
      <c r="E311" s="580"/>
      <c r="F311" s="579"/>
      <c r="G311" s="579"/>
      <c r="H311" s="579"/>
      <c r="I311" s="579"/>
    </row>
    <row r="312" spans="1:9" ht="14.25" customHeight="1">
      <c r="A312" s="579"/>
      <c r="B312" s="580"/>
      <c r="C312" s="580"/>
      <c r="D312" s="580"/>
      <c r="E312" s="580"/>
      <c r="F312" s="579"/>
      <c r="G312" s="579"/>
      <c r="H312" s="579"/>
      <c r="I312" s="579"/>
    </row>
    <row r="313" spans="1:9" ht="14.25" customHeight="1">
      <c r="A313" s="579"/>
      <c r="B313" s="580"/>
      <c r="C313" s="580"/>
      <c r="D313" s="580"/>
      <c r="E313" s="580"/>
      <c r="F313" s="579"/>
      <c r="G313" s="579"/>
      <c r="H313" s="579"/>
      <c r="I313" s="579"/>
    </row>
    <row r="314" spans="1:9" ht="14.25" customHeight="1">
      <c r="A314" s="579"/>
      <c r="B314" s="580"/>
      <c r="C314" s="580"/>
      <c r="D314" s="580"/>
      <c r="E314" s="580"/>
      <c r="F314" s="579"/>
      <c r="G314" s="579"/>
      <c r="H314" s="579"/>
      <c r="I314" s="579"/>
    </row>
    <row r="315" spans="1:9" ht="14.25" customHeight="1">
      <c r="A315" s="579"/>
      <c r="B315" s="580"/>
      <c r="C315" s="580"/>
      <c r="D315" s="580"/>
      <c r="E315" s="580"/>
      <c r="F315" s="579"/>
      <c r="G315" s="579"/>
      <c r="H315" s="579"/>
      <c r="I315" s="579"/>
    </row>
    <row r="316" spans="1:9" ht="14.25" customHeight="1">
      <c r="A316" s="579"/>
      <c r="B316" s="580"/>
      <c r="C316" s="580"/>
      <c r="D316" s="580"/>
      <c r="E316" s="580"/>
      <c r="F316" s="579"/>
      <c r="G316" s="579"/>
      <c r="H316" s="579"/>
      <c r="I316" s="579"/>
    </row>
    <row r="317" spans="1:9" ht="14.25" customHeight="1">
      <c r="A317" s="579"/>
      <c r="B317" s="580"/>
      <c r="C317" s="580"/>
      <c r="D317" s="580"/>
      <c r="E317" s="580"/>
      <c r="F317" s="579"/>
      <c r="G317" s="579"/>
      <c r="H317" s="579"/>
      <c r="I317" s="579"/>
    </row>
    <row r="318" spans="1:9" ht="14.25" customHeight="1">
      <c r="A318" s="579"/>
      <c r="B318" s="580"/>
      <c r="C318" s="580"/>
      <c r="D318" s="580"/>
      <c r="E318" s="580"/>
      <c r="F318" s="579"/>
      <c r="G318" s="579"/>
      <c r="H318" s="579"/>
      <c r="I318" s="579"/>
    </row>
    <row r="319" spans="1:9" ht="14.25" customHeight="1">
      <c r="A319" s="579"/>
      <c r="B319" s="580"/>
      <c r="C319" s="580"/>
      <c r="D319" s="580"/>
      <c r="E319" s="580"/>
      <c r="F319" s="579"/>
      <c r="G319" s="579"/>
      <c r="H319" s="579"/>
      <c r="I319" s="579"/>
    </row>
    <row r="320" spans="1:9" ht="14.25" customHeight="1">
      <c r="A320" s="579"/>
      <c r="B320" s="580"/>
      <c r="C320" s="580"/>
      <c r="D320" s="580"/>
      <c r="E320" s="580"/>
      <c r="F320" s="579"/>
      <c r="G320" s="579"/>
      <c r="H320" s="579"/>
      <c r="I320" s="579"/>
    </row>
    <row r="321" spans="1:9" ht="14.25" customHeight="1">
      <c r="A321" s="579"/>
      <c r="B321" s="580"/>
      <c r="C321" s="580"/>
      <c r="D321" s="580"/>
      <c r="E321" s="580"/>
      <c r="F321" s="579"/>
      <c r="G321" s="579"/>
      <c r="H321" s="579"/>
      <c r="I321" s="579"/>
    </row>
    <row r="322" spans="1:9" ht="14.25" customHeight="1">
      <c r="A322" s="579"/>
      <c r="B322" s="580"/>
      <c r="C322" s="580"/>
      <c r="D322" s="580"/>
      <c r="E322" s="580"/>
      <c r="F322" s="579"/>
      <c r="G322" s="579"/>
      <c r="H322" s="579"/>
      <c r="I322" s="579"/>
    </row>
    <row r="323" spans="1:9" ht="14.25" customHeight="1">
      <c r="A323" s="579"/>
      <c r="B323" s="580"/>
      <c r="C323" s="580"/>
      <c r="D323" s="580"/>
      <c r="E323" s="580"/>
      <c r="F323" s="579"/>
      <c r="G323" s="579"/>
      <c r="H323" s="579"/>
      <c r="I323" s="579"/>
    </row>
    <row r="324" spans="1:9" ht="14.25" customHeight="1">
      <c r="A324" s="579"/>
      <c r="B324" s="580"/>
      <c r="C324" s="580"/>
      <c r="D324" s="580"/>
      <c r="E324" s="580"/>
      <c r="F324" s="579"/>
      <c r="G324" s="579"/>
      <c r="H324" s="579"/>
      <c r="I324" s="579"/>
    </row>
    <row r="325" spans="1:9" ht="14.25" customHeight="1">
      <c r="A325" s="579"/>
      <c r="B325" s="580"/>
      <c r="C325" s="580"/>
      <c r="D325" s="580"/>
      <c r="E325" s="580"/>
      <c r="F325" s="579"/>
      <c r="G325" s="579"/>
      <c r="H325" s="579"/>
      <c r="I325" s="579"/>
    </row>
    <row r="326" spans="1:9" ht="14.25" customHeight="1">
      <c r="A326" s="579"/>
      <c r="B326" s="580"/>
      <c r="C326" s="580"/>
      <c r="D326" s="580"/>
      <c r="E326" s="580"/>
      <c r="F326" s="579"/>
      <c r="G326" s="579"/>
      <c r="H326" s="579"/>
      <c r="I326" s="579"/>
    </row>
    <row r="327" spans="1:9" ht="15.75" customHeight="1"/>
    <row r="328" spans="1:9" ht="15.75" customHeight="1"/>
    <row r="329" spans="1:9" ht="15.75" customHeight="1"/>
    <row r="330" spans="1:9" ht="15.75" customHeight="1"/>
    <row r="331" spans="1:9" ht="15.75" customHeight="1"/>
    <row r="332" spans="1:9" ht="15.75" customHeight="1"/>
    <row r="333" spans="1:9" ht="15.75" customHeight="1"/>
    <row r="334" spans="1:9" ht="15.75" customHeight="1"/>
    <row r="335" spans="1:9" ht="15.75" customHeight="1"/>
    <row r="336" spans="1:9"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sheetData>
  <mergeCells count="37">
    <mergeCell ref="G119:G120"/>
    <mergeCell ref="A109:A115"/>
    <mergeCell ref="B109:B111"/>
    <mergeCell ref="C109:C111"/>
    <mergeCell ref="B105:B106"/>
    <mergeCell ref="B107:B108"/>
    <mergeCell ref="A104:A108"/>
    <mergeCell ref="B117:B118"/>
    <mergeCell ref="B119:B120"/>
    <mergeCell ref="B68:B71"/>
    <mergeCell ref="B72:B73"/>
    <mergeCell ref="B75:B76"/>
    <mergeCell ref="B77:B81"/>
    <mergeCell ref="B84:B102"/>
    <mergeCell ref="B14:B24"/>
    <mergeCell ref="B25:B26"/>
    <mergeCell ref="B27:B33"/>
    <mergeCell ref="B36:B41"/>
    <mergeCell ref="B46:B66"/>
    <mergeCell ref="C96:C102"/>
    <mergeCell ref="C25:C26"/>
    <mergeCell ref="C27:C28"/>
    <mergeCell ref="C29:C30"/>
    <mergeCell ref="C31:C32"/>
    <mergeCell ref="C47:C54"/>
    <mergeCell ref="C55:C61"/>
    <mergeCell ref="C23:C24"/>
    <mergeCell ref="C68:C71"/>
    <mergeCell ref="C72:C73"/>
    <mergeCell ref="C87:C91"/>
    <mergeCell ref="C92:C95"/>
    <mergeCell ref="A1:A2"/>
    <mergeCell ref="A4:B4"/>
    <mergeCell ref="B6:B10"/>
    <mergeCell ref="C8:C9"/>
    <mergeCell ref="B11:B13"/>
    <mergeCell ref="C11:C12"/>
  </mergeCells>
  <hyperlinks>
    <hyperlink ref="G126" location="Fuel!A1" display="This is only to record the amount of water used on the farm. Any energy used for pumping water is captured under Fuels" xr:uid="{00000000-0004-0000-0500-000000000000}"/>
  </hyperlinks>
  <pageMargins left="0.7" right="0.7" top="0.75" bottom="0.75" header="0" footer="0"/>
  <pageSetup orientation="landscape"/>
  <headerFooter>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3CA00"/>
    <outlinePr summaryBelow="0" summaryRight="0"/>
  </sheetPr>
  <dimension ref="A1:J998"/>
  <sheetViews>
    <sheetView workbookViewId="0"/>
  </sheetViews>
  <sheetFormatPr defaultColWidth="14.42578125" defaultRowHeight="15" customHeight="1"/>
  <cols>
    <col min="1" max="1" width="26.7109375" customWidth="1"/>
    <col min="2" max="2" width="24.5703125" customWidth="1"/>
    <col min="3" max="3" width="20.7109375" customWidth="1"/>
    <col min="4" max="4" width="22.140625" customWidth="1"/>
    <col min="5" max="5" width="29.140625" customWidth="1"/>
    <col min="6" max="6" width="34.7109375" customWidth="1"/>
    <col min="8" max="8" width="16" customWidth="1"/>
    <col min="9" max="9" width="51.28515625" customWidth="1"/>
    <col min="10" max="10" width="4.7109375" customWidth="1"/>
  </cols>
  <sheetData>
    <row r="1" spans="1:10" ht="21" customHeight="1">
      <c r="A1" s="1202" t="s">
        <v>14</v>
      </c>
      <c r="B1" s="519" t="s">
        <v>614</v>
      </c>
      <c r="C1" s="581"/>
      <c r="D1" s="521"/>
      <c r="E1" s="356"/>
      <c r="F1" s="522"/>
      <c r="G1" s="522"/>
      <c r="H1" s="582"/>
      <c r="I1" s="583"/>
      <c r="J1" s="583"/>
    </row>
    <row r="2" spans="1:10" ht="21" customHeight="1">
      <c r="A2" s="1159"/>
      <c r="B2" s="584" t="s">
        <v>615</v>
      </c>
      <c r="C2" s="585"/>
      <c r="D2" s="1"/>
      <c r="E2" s="586"/>
      <c r="F2" s="523"/>
      <c r="G2" s="523"/>
      <c r="H2" s="587"/>
      <c r="I2" s="588"/>
      <c r="J2" s="588"/>
    </row>
    <row r="3" spans="1:10" ht="68.25" customHeight="1">
      <c r="A3" s="278" t="s">
        <v>113</v>
      </c>
      <c r="B3" s="279"/>
      <c r="C3" s="279"/>
      <c r="D3" s="280"/>
      <c r="E3" s="281"/>
      <c r="F3" s="282"/>
      <c r="G3" s="589"/>
      <c r="H3" s="590"/>
      <c r="I3" s="591"/>
      <c r="J3" s="591"/>
    </row>
    <row r="4" spans="1:10" ht="39" customHeight="1">
      <c r="A4" s="528" t="s">
        <v>462</v>
      </c>
      <c r="B4" s="528" t="s">
        <v>282</v>
      </c>
      <c r="C4" s="528" t="s">
        <v>463</v>
      </c>
      <c r="D4" s="528" t="s">
        <v>85</v>
      </c>
      <c r="E4" s="528" t="s">
        <v>283</v>
      </c>
      <c r="F4" s="529" t="s">
        <v>616</v>
      </c>
      <c r="G4" s="529"/>
      <c r="H4" s="592" t="s">
        <v>617</v>
      </c>
      <c r="I4" s="593" t="s">
        <v>87</v>
      </c>
      <c r="J4" s="593"/>
    </row>
    <row r="5" spans="1:10" ht="12.75" customHeight="1">
      <c r="A5" s="364" t="s">
        <v>618</v>
      </c>
      <c r="B5" s="533"/>
      <c r="C5" s="533"/>
      <c r="D5" s="533"/>
      <c r="E5" s="533"/>
      <c r="F5" s="534"/>
      <c r="G5" s="534"/>
      <c r="H5" s="594"/>
      <c r="I5" s="595"/>
      <c r="J5" s="595"/>
    </row>
    <row r="6" spans="1:10" ht="12.75" customHeight="1">
      <c r="A6" s="596"/>
      <c r="B6" s="536"/>
      <c r="C6" s="597"/>
      <c r="D6" s="597"/>
      <c r="E6" s="208"/>
      <c r="F6" s="182"/>
      <c r="G6" s="598" t="s">
        <v>619</v>
      </c>
      <c r="H6" s="599"/>
      <c r="I6" s="600"/>
      <c r="J6" s="601"/>
    </row>
    <row r="7" spans="1:10" ht="12.75" customHeight="1">
      <c r="A7" s="602"/>
      <c r="B7" s="1223" t="s">
        <v>620</v>
      </c>
      <c r="C7" s="1227"/>
      <c r="D7" s="1195" t="s">
        <v>621</v>
      </c>
      <c r="E7" s="1180" t="s">
        <v>619</v>
      </c>
      <c r="F7" s="604" t="s">
        <v>622</v>
      </c>
      <c r="G7" s="604" t="s">
        <v>623</v>
      </c>
      <c r="H7" s="605" t="s">
        <v>624</v>
      </c>
      <c r="I7" s="606" t="s">
        <v>625</v>
      </c>
      <c r="J7" s="607"/>
    </row>
    <row r="8" spans="1:10" ht="12.75" customHeight="1">
      <c r="A8" s="602"/>
      <c r="B8" s="1151"/>
      <c r="C8" s="1151"/>
      <c r="D8" s="1151"/>
      <c r="E8" s="1151"/>
      <c r="F8" s="228"/>
      <c r="G8" s="228"/>
      <c r="H8" s="608"/>
      <c r="I8" s="1228" t="s">
        <v>626</v>
      </c>
      <c r="J8" s="607"/>
    </row>
    <row r="9" spans="1:10" ht="12.75" customHeight="1">
      <c r="A9" s="602"/>
      <c r="B9" s="1151"/>
      <c r="C9" s="1151"/>
      <c r="D9" s="1151"/>
      <c r="E9" s="1151"/>
      <c r="F9" s="228"/>
      <c r="G9" s="228"/>
      <c r="H9" s="608"/>
      <c r="I9" s="1151"/>
      <c r="J9" s="607"/>
    </row>
    <row r="10" spans="1:10" ht="12.75" customHeight="1">
      <c r="A10" s="610"/>
      <c r="B10" s="1152"/>
      <c r="C10" s="1152"/>
      <c r="D10" s="1152"/>
      <c r="E10" s="1152"/>
      <c r="F10" s="231"/>
      <c r="G10" s="231"/>
      <c r="H10" s="611"/>
      <c r="I10" s="1152"/>
      <c r="J10" s="612"/>
    </row>
    <row r="11" spans="1:10" ht="12.75" customHeight="1">
      <c r="A11" s="203" t="s">
        <v>627</v>
      </c>
      <c r="B11" s="102"/>
      <c r="C11" s="310"/>
      <c r="D11" s="310"/>
      <c r="E11" s="102"/>
      <c r="F11" s="102"/>
      <c r="G11" s="102"/>
      <c r="H11" s="613"/>
      <c r="I11" s="614"/>
      <c r="J11" s="615"/>
    </row>
    <row r="12" spans="1:10" ht="12.75" customHeight="1">
      <c r="A12" s="596"/>
      <c r="B12" s="616"/>
      <c r="C12" s="597"/>
      <c r="D12" s="597"/>
      <c r="E12" s="182"/>
      <c r="F12" s="182"/>
      <c r="G12" s="598" t="s">
        <v>628</v>
      </c>
      <c r="H12" s="599"/>
      <c r="I12" s="600"/>
      <c r="J12" s="601"/>
    </row>
    <row r="13" spans="1:10" ht="12.75" customHeight="1">
      <c r="A13" s="602"/>
      <c r="B13" s="1229" t="s">
        <v>629</v>
      </c>
      <c r="C13" s="618"/>
      <c r="D13" s="1227" t="s">
        <v>630</v>
      </c>
      <c r="E13" s="1181" t="s">
        <v>628</v>
      </c>
      <c r="F13" s="604" t="s">
        <v>631</v>
      </c>
      <c r="G13" s="604">
        <v>24</v>
      </c>
      <c r="H13" s="605" t="s">
        <v>632</v>
      </c>
      <c r="I13" s="1230" t="s">
        <v>633</v>
      </c>
      <c r="J13" s="607"/>
    </row>
    <row r="14" spans="1:10" ht="12.75" customHeight="1">
      <c r="A14" s="602"/>
      <c r="B14" s="1151"/>
      <c r="C14" s="618"/>
      <c r="D14" s="1151"/>
      <c r="E14" s="1151"/>
      <c r="F14" s="228"/>
      <c r="G14" s="228"/>
      <c r="H14" s="608"/>
      <c r="I14" s="1151"/>
      <c r="J14" s="607"/>
    </row>
    <row r="15" spans="1:10" ht="12.75" customHeight="1">
      <c r="A15" s="602"/>
      <c r="B15" s="1151"/>
      <c r="C15" s="618"/>
      <c r="D15" s="1151"/>
      <c r="E15" s="1151"/>
      <c r="F15" s="228"/>
      <c r="G15" s="228"/>
      <c r="H15" s="608"/>
      <c r="I15" s="1151"/>
      <c r="J15" s="607"/>
    </row>
    <row r="16" spans="1:10" ht="12.75" customHeight="1">
      <c r="A16" s="602"/>
      <c r="B16" s="1194"/>
      <c r="C16" s="619"/>
      <c r="D16" s="1194"/>
      <c r="E16" s="1194"/>
      <c r="F16" s="228"/>
      <c r="G16" s="228"/>
      <c r="H16" s="608"/>
      <c r="I16" s="1152"/>
      <c r="J16" s="607"/>
    </row>
    <row r="17" spans="1:10" ht="12.75" customHeight="1">
      <c r="A17" s="620"/>
      <c r="B17" s="621" t="s">
        <v>351</v>
      </c>
      <c r="C17" s="622"/>
      <c r="D17" s="622" t="s">
        <v>630</v>
      </c>
      <c r="E17" s="623" t="s">
        <v>628</v>
      </c>
      <c r="F17" s="228"/>
      <c r="G17" s="228"/>
      <c r="H17" s="608"/>
      <c r="I17" s="1228"/>
      <c r="J17" s="607"/>
    </row>
    <row r="18" spans="1:10" ht="12.75" customHeight="1">
      <c r="A18" s="620"/>
      <c r="B18" s="621" t="s">
        <v>634</v>
      </c>
      <c r="C18" s="622"/>
      <c r="D18" s="622" t="s">
        <v>630</v>
      </c>
      <c r="E18" s="623" t="s">
        <v>628</v>
      </c>
      <c r="F18" s="228"/>
      <c r="G18" s="228"/>
      <c r="H18" s="608"/>
      <c r="I18" s="1151"/>
      <c r="J18" s="607"/>
    </row>
    <row r="19" spans="1:10" ht="12.75" customHeight="1">
      <c r="A19" s="620"/>
      <c r="B19" s="621" t="s">
        <v>635</v>
      </c>
      <c r="C19" s="622" t="s">
        <v>636</v>
      </c>
      <c r="D19" s="622" t="s">
        <v>630</v>
      </c>
      <c r="E19" s="623" t="s">
        <v>628</v>
      </c>
      <c r="F19" s="228"/>
      <c r="G19" s="228"/>
      <c r="H19" s="608"/>
      <c r="I19" s="1151"/>
      <c r="J19" s="607"/>
    </row>
    <row r="20" spans="1:10" ht="12.75" customHeight="1">
      <c r="A20" s="620"/>
      <c r="B20" s="616"/>
      <c r="C20" s="597"/>
      <c r="D20" s="597"/>
      <c r="E20" s="182"/>
      <c r="F20" s="185"/>
      <c r="G20" s="624" t="s">
        <v>637</v>
      </c>
      <c r="H20" s="625"/>
      <c r="I20" s="1151"/>
      <c r="J20" s="607"/>
    </row>
    <row r="21" spans="1:10" ht="12.75" customHeight="1">
      <c r="A21" s="620"/>
      <c r="B21" s="1229" t="s">
        <v>638</v>
      </c>
      <c r="C21" s="618"/>
      <c r="D21" s="1227" t="s">
        <v>639</v>
      </c>
      <c r="E21" s="1181" t="s">
        <v>637</v>
      </c>
      <c r="F21" s="228"/>
      <c r="G21" s="228"/>
      <c r="H21" s="608"/>
      <c r="I21" s="1151"/>
      <c r="J21" s="607"/>
    </row>
    <row r="22" spans="1:10" ht="12.75" customHeight="1">
      <c r="A22" s="620"/>
      <c r="B22" s="1194"/>
      <c r="C22" s="619"/>
      <c r="D22" s="1194"/>
      <c r="E22" s="1194"/>
      <c r="F22" s="228"/>
      <c r="G22" s="228"/>
      <c r="H22" s="608"/>
      <c r="I22" s="1151"/>
      <c r="J22" s="607"/>
    </row>
    <row r="23" spans="1:10" ht="15" customHeight="1">
      <c r="A23" s="620"/>
      <c r="B23" s="616"/>
      <c r="C23" s="597"/>
      <c r="D23" s="597"/>
      <c r="E23" s="182"/>
      <c r="F23" s="185"/>
      <c r="G23" s="624" t="s">
        <v>640</v>
      </c>
      <c r="H23" s="625"/>
      <c r="I23" s="1151"/>
      <c r="J23" s="607"/>
    </row>
    <row r="24" spans="1:10" ht="15" customHeight="1">
      <c r="A24" s="626"/>
      <c r="B24" s="617" t="s">
        <v>641</v>
      </c>
      <c r="C24" s="603"/>
      <c r="D24" s="603" t="s">
        <v>642</v>
      </c>
      <c r="E24" s="195" t="s">
        <v>640</v>
      </c>
      <c r="F24" s="231"/>
      <c r="G24" s="231"/>
      <c r="H24" s="611"/>
      <c r="I24" s="1152"/>
      <c r="J24" s="612"/>
    </row>
    <row r="25" spans="1:10" ht="12.75" customHeight="1">
      <c r="A25" s="203" t="s">
        <v>643</v>
      </c>
      <c r="B25" s="102"/>
      <c r="C25" s="310"/>
      <c r="D25" s="310"/>
      <c r="E25" s="102"/>
      <c r="F25" s="102"/>
      <c r="G25" s="102"/>
      <c r="H25" s="613"/>
      <c r="I25" s="614"/>
      <c r="J25" s="615"/>
    </row>
    <row r="26" spans="1:10" ht="12.75" customHeight="1">
      <c r="A26" s="596"/>
      <c r="B26" s="616" t="s">
        <v>643</v>
      </c>
      <c r="C26" s="597" t="s">
        <v>644</v>
      </c>
      <c r="D26" s="597" t="s">
        <v>471</v>
      </c>
      <c r="E26" s="182" t="s">
        <v>76</v>
      </c>
      <c r="F26" s="627"/>
      <c r="G26" s="627"/>
      <c r="H26" s="628"/>
      <c r="I26" s="600"/>
      <c r="J26" s="601"/>
    </row>
    <row r="27" spans="1:10" ht="12.75" customHeight="1">
      <c r="A27" s="437" t="s">
        <v>645</v>
      </c>
      <c r="B27" s="438"/>
      <c r="C27" s="438"/>
      <c r="D27" s="439"/>
      <c r="E27" s="438"/>
      <c r="F27" s="629"/>
      <c r="G27" s="629"/>
      <c r="H27" s="630"/>
      <c r="I27" s="631"/>
      <c r="J27" s="632"/>
    </row>
    <row r="28" spans="1:10" ht="15.75" customHeight="1">
      <c r="A28" s="620"/>
      <c r="B28" s="540"/>
      <c r="C28" s="540"/>
      <c r="D28" s="560"/>
      <c r="E28" s="193"/>
      <c r="F28" s="633"/>
      <c r="G28" s="634" t="s">
        <v>60</v>
      </c>
      <c r="H28" s="625"/>
      <c r="I28" s="635"/>
      <c r="J28" s="607"/>
    </row>
    <row r="29" spans="1:10" ht="15.75" customHeight="1">
      <c r="A29" s="636"/>
      <c r="B29" s="535" t="s">
        <v>646</v>
      </c>
      <c r="C29" s="535" t="s">
        <v>647</v>
      </c>
      <c r="D29" s="637" t="s">
        <v>469</v>
      </c>
      <c r="E29" s="548" t="s">
        <v>60</v>
      </c>
      <c r="F29" s="638" t="s">
        <v>648</v>
      </c>
      <c r="G29" s="638">
        <v>120</v>
      </c>
      <c r="H29" s="639" t="s">
        <v>649</v>
      </c>
      <c r="I29" s="1234" t="s">
        <v>650</v>
      </c>
      <c r="J29" s="640"/>
    </row>
    <row r="30" spans="1:10" ht="15.75" customHeight="1">
      <c r="A30" s="620"/>
      <c r="B30" s="540"/>
      <c r="C30" s="540"/>
      <c r="D30" s="560"/>
      <c r="E30" s="193"/>
      <c r="F30" s="641" t="s">
        <v>651</v>
      </c>
      <c r="G30" s="641">
        <v>150</v>
      </c>
      <c r="H30" s="605" t="s">
        <v>632</v>
      </c>
      <c r="I30" s="1151"/>
      <c r="J30" s="607"/>
    </row>
    <row r="31" spans="1:10" ht="15.75" customHeight="1">
      <c r="A31" s="620"/>
      <c r="B31" s="540"/>
      <c r="C31" s="540"/>
      <c r="D31" s="560"/>
      <c r="E31" s="193"/>
      <c r="F31" s="447"/>
      <c r="G31" s="447"/>
      <c r="H31" s="608"/>
      <c r="I31" s="1151"/>
      <c r="J31" s="607"/>
    </row>
    <row r="32" spans="1:10" ht="15.75" customHeight="1">
      <c r="A32" s="620"/>
      <c r="B32" s="540"/>
      <c r="C32" s="540"/>
      <c r="D32" s="560"/>
      <c r="E32" s="193"/>
      <c r="F32" s="447"/>
      <c r="G32" s="447"/>
      <c r="H32" s="608"/>
      <c r="I32" s="609" t="s">
        <v>652</v>
      </c>
      <c r="J32" s="607"/>
    </row>
    <row r="33" spans="1:10" ht="12.75" customHeight="1">
      <c r="A33" s="364" t="s">
        <v>653</v>
      </c>
      <c r="B33" s="533"/>
      <c r="C33" s="533"/>
      <c r="D33" s="533"/>
      <c r="E33" s="533"/>
      <c r="F33" s="534"/>
      <c r="G33" s="534"/>
      <c r="H33" s="594"/>
      <c r="I33" s="642"/>
      <c r="J33" s="595"/>
    </row>
    <row r="34" spans="1:10" ht="12.75" customHeight="1">
      <c r="A34" s="643"/>
      <c r="B34" s="536"/>
      <c r="C34" s="536"/>
      <c r="D34" s="536"/>
      <c r="E34" s="208"/>
      <c r="F34" s="182"/>
      <c r="G34" s="182"/>
      <c r="H34" s="599"/>
      <c r="I34" s="601"/>
      <c r="J34" s="601"/>
    </row>
    <row r="35" spans="1:10" ht="12.75" customHeight="1">
      <c r="A35" s="1231" t="s">
        <v>654</v>
      </c>
      <c r="B35" s="1232"/>
      <c r="C35" s="1232"/>
      <c r="D35" s="1232"/>
      <c r="E35" s="1232"/>
      <c r="F35" s="1232"/>
      <c r="G35" s="1232"/>
      <c r="H35" s="1232"/>
      <c r="I35" s="1232"/>
      <c r="J35" s="1162"/>
    </row>
    <row r="36" spans="1:10" ht="12.75" customHeight="1">
      <c r="A36" s="1188"/>
      <c r="B36" s="1144"/>
      <c r="C36" s="1144"/>
      <c r="D36" s="1144"/>
      <c r="E36" s="1144"/>
      <c r="F36" s="1144"/>
      <c r="G36" s="1144"/>
      <c r="H36" s="1144"/>
      <c r="I36" s="1144"/>
      <c r="J36" s="1177"/>
    </row>
    <row r="37" spans="1:10" ht="12.75" customHeight="1">
      <c r="A37" s="1163"/>
      <c r="B37" s="1128"/>
      <c r="C37" s="1128"/>
      <c r="D37" s="1128"/>
      <c r="E37" s="1128"/>
      <c r="F37" s="1128"/>
      <c r="G37" s="1128"/>
      <c r="H37" s="1128"/>
      <c r="I37" s="1128"/>
      <c r="J37" s="1129"/>
    </row>
    <row r="38" spans="1:10" ht="12.75" customHeight="1">
      <c r="A38" s="644" t="s">
        <v>655</v>
      </c>
      <c r="B38" s="540"/>
      <c r="C38" s="540"/>
      <c r="D38" s="540"/>
      <c r="E38" s="193"/>
      <c r="F38" s="185"/>
      <c r="G38" s="185"/>
      <c r="H38" s="625"/>
      <c r="I38" s="607"/>
      <c r="J38" s="607"/>
    </row>
    <row r="39" spans="1:10" ht="12.75" customHeight="1">
      <c r="A39" s="1233"/>
      <c r="B39" s="1131"/>
      <c r="C39" s="1131"/>
      <c r="D39" s="1131"/>
      <c r="E39" s="1131"/>
      <c r="F39" s="1131"/>
      <c r="G39" s="1131"/>
      <c r="H39" s="1131"/>
      <c r="I39" s="1131"/>
      <c r="J39" s="1132"/>
    </row>
    <row r="40" spans="1:10" ht="15.75" customHeight="1">
      <c r="A40" s="645"/>
      <c r="B40" s="645"/>
      <c r="C40" s="645"/>
      <c r="D40" s="645"/>
      <c r="E40" s="221" t="s">
        <v>656</v>
      </c>
      <c r="F40" s="221" t="s">
        <v>463</v>
      </c>
      <c r="G40" s="221" t="s">
        <v>657</v>
      </c>
      <c r="H40" s="221" t="s">
        <v>79</v>
      </c>
      <c r="I40" s="645"/>
      <c r="J40" s="645"/>
    </row>
    <row r="41" spans="1:10" ht="15.75" customHeight="1">
      <c r="A41" s="645"/>
      <c r="B41" s="645"/>
      <c r="C41" s="645"/>
      <c r="D41" s="645"/>
      <c r="E41" s="646" t="s">
        <v>658</v>
      </c>
      <c r="F41" s="646" t="s">
        <v>659</v>
      </c>
      <c r="G41" s="646">
        <v>50</v>
      </c>
      <c r="H41" s="646">
        <v>2020</v>
      </c>
      <c r="I41" s="645"/>
      <c r="J41" s="645"/>
    </row>
    <row r="42" spans="1:10" ht="15.75" customHeight="1">
      <c r="A42" s="645"/>
      <c r="B42" s="645"/>
      <c r="C42" s="645"/>
      <c r="D42" s="645"/>
      <c r="E42" s="646" t="s">
        <v>658</v>
      </c>
      <c r="F42" s="646" t="s">
        <v>660</v>
      </c>
      <c r="G42" s="646">
        <v>5</v>
      </c>
      <c r="H42" s="646">
        <v>2020</v>
      </c>
      <c r="I42" s="645"/>
      <c r="J42" s="645"/>
    </row>
    <row r="43" spans="1:10" ht="15.75" customHeight="1">
      <c r="A43" s="645"/>
      <c r="B43" s="645"/>
      <c r="C43" s="645"/>
      <c r="D43" s="645"/>
      <c r="E43" s="646" t="s">
        <v>658</v>
      </c>
      <c r="F43" s="646" t="s">
        <v>661</v>
      </c>
      <c r="G43" s="646">
        <v>15</v>
      </c>
      <c r="H43" s="646">
        <v>2020</v>
      </c>
      <c r="I43" s="645"/>
      <c r="J43" s="645"/>
    </row>
    <row r="44" spans="1:10" ht="15.75" customHeight="1">
      <c r="A44" s="645"/>
      <c r="B44" s="645"/>
      <c r="C44" s="645"/>
      <c r="D44" s="645"/>
      <c r="E44" s="646" t="s">
        <v>658</v>
      </c>
      <c r="F44" s="646" t="s">
        <v>662</v>
      </c>
      <c r="G44" s="646">
        <v>2</v>
      </c>
      <c r="H44" s="646">
        <v>2020</v>
      </c>
      <c r="I44" s="645"/>
      <c r="J44" s="645"/>
    </row>
    <row r="45" spans="1:10" ht="15.75" customHeight="1">
      <c r="A45" s="645"/>
      <c r="B45" s="645"/>
      <c r="C45" s="645"/>
      <c r="D45" s="645"/>
      <c r="E45" s="647"/>
      <c r="F45" s="647"/>
      <c r="G45" s="647"/>
      <c r="H45" s="647"/>
      <c r="I45" s="645"/>
      <c r="J45" s="645"/>
    </row>
    <row r="46" spans="1:10" ht="15.75" customHeight="1">
      <c r="A46" s="645"/>
      <c r="B46" s="645"/>
      <c r="C46" s="645"/>
      <c r="D46" s="645"/>
      <c r="E46" s="647"/>
      <c r="F46" s="647"/>
      <c r="G46" s="647"/>
      <c r="H46" s="647"/>
      <c r="I46" s="645"/>
      <c r="J46" s="645"/>
    </row>
    <row r="47" spans="1:10" ht="15.75" customHeight="1">
      <c r="A47" s="645"/>
      <c r="B47" s="645"/>
      <c r="C47" s="645"/>
      <c r="D47" s="645"/>
      <c r="E47" s="647"/>
      <c r="F47" s="647"/>
      <c r="G47" s="647"/>
      <c r="H47" s="647"/>
      <c r="I47" s="645"/>
      <c r="J47" s="645"/>
    </row>
    <row r="48" spans="1:10" ht="15.75" customHeight="1">
      <c r="A48" s="645"/>
      <c r="B48" s="645"/>
      <c r="C48" s="645"/>
      <c r="D48" s="645"/>
      <c r="E48" s="647"/>
      <c r="F48" s="647"/>
      <c r="G48" s="647"/>
      <c r="H48" s="647"/>
      <c r="I48" s="645"/>
      <c r="J48" s="645"/>
    </row>
    <row r="49" spans="1:10" ht="15.75" customHeight="1">
      <c r="A49" s="645"/>
      <c r="B49" s="645"/>
      <c r="C49" s="645"/>
      <c r="D49" s="645"/>
      <c r="E49" s="647"/>
      <c r="F49" s="647"/>
      <c r="G49" s="647"/>
      <c r="H49" s="647"/>
      <c r="I49" s="645"/>
      <c r="J49" s="645"/>
    </row>
    <row r="50" spans="1:10" ht="15.75" customHeight="1">
      <c r="A50" s="645"/>
      <c r="B50" s="645"/>
      <c r="C50" s="645"/>
      <c r="D50" s="645"/>
      <c r="E50" s="647"/>
      <c r="F50" s="647"/>
      <c r="G50" s="647"/>
      <c r="H50" s="647"/>
      <c r="I50" s="645"/>
      <c r="J50" s="645"/>
    </row>
    <row r="51" spans="1:10" ht="15.75" customHeight="1">
      <c r="A51" s="645"/>
      <c r="B51" s="645"/>
      <c r="C51" s="645"/>
      <c r="D51" s="645"/>
      <c r="E51" s="647"/>
      <c r="F51" s="647"/>
      <c r="G51" s="647"/>
      <c r="H51" s="647"/>
      <c r="I51" s="635" t="s">
        <v>663</v>
      </c>
      <c r="J51" s="645"/>
    </row>
    <row r="52" spans="1:10" ht="12.75" customHeight="1">
      <c r="A52" s="648"/>
      <c r="B52" s="649"/>
      <c r="C52" s="649"/>
      <c r="D52" s="649"/>
      <c r="E52" s="650"/>
      <c r="F52" s="651"/>
      <c r="G52" s="651"/>
      <c r="H52" s="652"/>
      <c r="I52" s="653"/>
      <c r="J52" s="653"/>
    </row>
    <row r="53" spans="1:10" ht="12.75" customHeight="1">
      <c r="A53" s="654"/>
      <c r="B53" s="655"/>
      <c r="C53" s="655"/>
      <c r="D53" s="655"/>
      <c r="E53" s="262"/>
      <c r="F53" s="263"/>
      <c r="G53" s="263"/>
      <c r="H53" s="656"/>
      <c r="I53" s="657"/>
      <c r="J53" s="657"/>
    </row>
    <row r="54" spans="1:10" ht="15.75" customHeight="1">
      <c r="A54" s="658"/>
      <c r="B54" s="659"/>
      <c r="C54" s="659"/>
      <c r="D54" s="659"/>
      <c r="E54" s="659"/>
      <c r="F54" s="659"/>
      <c r="G54" s="659"/>
      <c r="H54" s="660"/>
      <c r="I54" s="659"/>
      <c r="J54" s="659"/>
    </row>
    <row r="55" spans="1:10" ht="15.75" customHeight="1">
      <c r="A55" s="658"/>
      <c r="B55" s="659"/>
      <c r="C55" s="659"/>
      <c r="D55" s="659"/>
      <c r="E55" s="659"/>
      <c r="F55" s="659"/>
      <c r="G55" s="659"/>
      <c r="H55" s="660"/>
      <c r="I55" s="659"/>
      <c r="J55" s="659"/>
    </row>
    <row r="56" spans="1:10" ht="15.75" customHeight="1">
      <c r="A56" s="658"/>
      <c r="B56" s="659"/>
      <c r="C56" s="659"/>
      <c r="D56" s="659"/>
      <c r="E56" s="659"/>
      <c r="F56" s="659"/>
      <c r="G56" s="659"/>
      <c r="H56" s="660"/>
      <c r="I56" s="659"/>
      <c r="J56" s="659"/>
    </row>
    <row r="57" spans="1:10" ht="15.75" customHeight="1">
      <c r="A57" s="658"/>
      <c r="B57" s="659"/>
      <c r="C57" s="659"/>
      <c r="D57" s="659"/>
      <c r="E57" s="659"/>
      <c r="F57" s="659"/>
      <c r="G57" s="659"/>
      <c r="H57" s="660"/>
      <c r="I57" s="659"/>
      <c r="J57" s="659"/>
    </row>
    <row r="58" spans="1:10" ht="15.75" customHeight="1">
      <c r="A58" s="658"/>
      <c r="B58" s="659"/>
      <c r="C58" s="659"/>
      <c r="D58" s="659"/>
      <c r="E58" s="659"/>
      <c r="F58" s="659"/>
      <c r="G58" s="659"/>
      <c r="H58" s="660"/>
      <c r="I58" s="659"/>
      <c r="J58" s="659"/>
    </row>
    <row r="59" spans="1:10" ht="15.75" customHeight="1">
      <c r="A59" s="658"/>
      <c r="B59" s="659"/>
      <c r="C59" s="659"/>
      <c r="D59" s="659"/>
      <c r="E59" s="659"/>
      <c r="F59" s="659"/>
      <c r="G59" s="659"/>
      <c r="H59" s="660"/>
      <c r="I59" s="659"/>
      <c r="J59" s="659"/>
    </row>
    <row r="60" spans="1:10" ht="15.75" customHeight="1">
      <c r="A60" s="658"/>
      <c r="B60" s="659"/>
      <c r="C60" s="659"/>
      <c r="D60" s="659"/>
      <c r="E60" s="659"/>
      <c r="F60" s="659"/>
      <c r="G60" s="659"/>
      <c r="H60" s="660"/>
      <c r="I60" s="659"/>
      <c r="J60" s="659"/>
    </row>
    <row r="61" spans="1:10" ht="15.75" customHeight="1">
      <c r="A61" s="658"/>
      <c r="B61" s="659"/>
      <c r="C61" s="659"/>
      <c r="D61" s="659"/>
      <c r="E61" s="659"/>
      <c r="F61" s="659"/>
      <c r="G61" s="659"/>
      <c r="H61" s="660"/>
      <c r="I61" s="659"/>
      <c r="J61" s="659"/>
    </row>
    <row r="62" spans="1:10" ht="15.75" customHeight="1">
      <c r="A62" s="658"/>
      <c r="B62" s="659"/>
      <c r="C62" s="659"/>
      <c r="D62" s="659"/>
      <c r="E62" s="659"/>
      <c r="F62" s="659"/>
      <c r="G62" s="659"/>
      <c r="H62" s="660"/>
      <c r="I62" s="659"/>
      <c r="J62" s="659"/>
    </row>
    <row r="63" spans="1:10" ht="15.75" customHeight="1">
      <c r="A63" s="658"/>
      <c r="B63" s="659"/>
      <c r="C63" s="659"/>
      <c r="D63" s="659"/>
      <c r="E63" s="659"/>
      <c r="F63" s="659"/>
      <c r="G63" s="659"/>
      <c r="H63" s="660"/>
      <c r="I63" s="659"/>
      <c r="J63" s="659"/>
    </row>
    <row r="64" spans="1:10" ht="15.75" customHeight="1">
      <c r="A64" s="658"/>
      <c r="B64" s="659"/>
      <c r="C64" s="659"/>
      <c r="D64" s="659"/>
      <c r="E64" s="659"/>
      <c r="F64" s="659"/>
      <c r="G64" s="659"/>
      <c r="H64" s="660"/>
      <c r="I64" s="659"/>
      <c r="J64" s="659"/>
    </row>
    <row r="65" spans="1:10" ht="15.75" customHeight="1">
      <c r="A65" s="658"/>
      <c r="B65" s="659"/>
      <c r="C65" s="659"/>
      <c r="D65" s="659"/>
      <c r="E65" s="659"/>
      <c r="F65" s="659"/>
      <c r="G65" s="659"/>
      <c r="H65" s="660"/>
      <c r="I65" s="659"/>
      <c r="J65" s="659"/>
    </row>
    <row r="66" spans="1:10" ht="15.75" customHeight="1">
      <c r="A66" s="658"/>
      <c r="B66" s="659"/>
      <c r="C66" s="659"/>
      <c r="D66" s="659"/>
      <c r="E66" s="659"/>
      <c r="F66" s="659"/>
      <c r="G66" s="659"/>
      <c r="H66" s="660"/>
      <c r="I66" s="659"/>
      <c r="J66" s="659"/>
    </row>
    <row r="67" spans="1:10" ht="15.75" customHeight="1">
      <c r="A67" s="658"/>
      <c r="B67" s="659"/>
      <c r="C67" s="659"/>
      <c r="D67" s="659"/>
      <c r="E67" s="659"/>
      <c r="F67" s="659"/>
      <c r="G67" s="659"/>
      <c r="H67" s="660"/>
      <c r="I67" s="659"/>
      <c r="J67" s="659"/>
    </row>
    <row r="68" spans="1:10" ht="15.75" customHeight="1">
      <c r="A68" s="658"/>
      <c r="B68" s="659"/>
      <c r="C68" s="659"/>
      <c r="D68" s="659"/>
      <c r="E68" s="659"/>
      <c r="F68" s="659"/>
      <c r="G68" s="659"/>
      <c r="H68" s="660"/>
      <c r="I68" s="659"/>
      <c r="J68" s="659"/>
    </row>
    <row r="69" spans="1:10" ht="15.75" customHeight="1">
      <c r="A69" s="661"/>
      <c r="B69" s="662"/>
      <c r="C69" s="662"/>
      <c r="D69" s="662"/>
      <c r="E69" s="662"/>
      <c r="F69" s="662"/>
      <c r="G69" s="662"/>
      <c r="H69" s="663"/>
      <c r="I69" s="662"/>
      <c r="J69" s="662"/>
    </row>
    <row r="70" spans="1:10" ht="15.75" customHeight="1">
      <c r="A70" s="661"/>
      <c r="B70" s="662"/>
      <c r="C70" s="662"/>
      <c r="D70" s="662"/>
      <c r="E70" s="662"/>
      <c r="F70" s="662"/>
      <c r="G70" s="662"/>
      <c r="H70" s="663"/>
      <c r="I70" s="662"/>
      <c r="J70" s="662"/>
    </row>
    <row r="71" spans="1:10" ht="15.75" customHeight="1">
      <c r="A71" s="661"/>
      <c r="B71" s="662"/>
      <c r="C71" s="662"/>
      <c r="D71" s="662"/>
      <c r="E71" s="662"/>
      <c r="F71" s="662"/>
      <c r="G71" s="662"/>
      <c r="H71" s="663"/>
      <c r="I71" s="662"/>
      <c r="J71" s="662"/>
    </row>
    <row r="72" spans="1:10" ht="15.75" customHeight="1">
      <c r="A72" s="661"/>
      <c r="B72" s="662"/>
      <c r="C72" s="662"/>
      <c r="D72" s="662"/>
      <c r="E72" s="662"/>
      <c r="F72" s="662"/>
      <c r="G72" s="662"/>
      <c r="H72" s="663"/>
      <c r="I72" s="662"/>
      <c r="J72" s="662"/>
    </row>
    <row r="73" spans="1:10" ht="15.75" customHeight="1">
      <c r="A73" s="661"/>
      <c r="B73" s="662"/>
      <c r="C73" s="662"/>
      <c r="D73" s="662"/>
      <c r="E73" s="662"/>
      <c r="F73" s="662"/>
      <c r="G73" s="662"/>
      <c r="H73" s="663"/>
      <c r="I73" s="662"/>
      <c r="J73" s="662"/>
    </row>
    <row r="74" spans="1:10" ht="15.75" customHeight="1">
      <c r="A74" s="661"/>
      <c r="B74" s="662"/>
      <c r="C74" s="662"/>
      <c r="D74" s="662"/>
      <c r="E74" s="662"/>
      <c r="F74" s="662"/>
      <c r="G74" s="662"/>
      <c r="H74" s="663"/>
      <c r="I74" s="662"/>
      <c r="J74" s="662"/>
    </row>
    <row r="75" spans="1:10" ht="15.75" customHeight="1">
      <c r="A75" s="661"/>
      <c r="B75" s="662"/>
      <c r="C75" s="662"/>
      <c r="D75" s="662"/>
      <c r="E75" s="662"/>
      <c r="F75" s="662"/>
      <c r="G75" s="662"/>
      <c r="H75" s="663"/>
      <c r="I75" s="662"/>
      <c r="J75" s="662"/>
    </row>
    <row r="76" spans="1:10" ht="15.75" customHeight="1">
      <c r="A76" s="661"/>
      <c r="B76" s="662"/>
      <c r="C76" s="662"/>
      <c r="D76" s="662"/>
      <c r="E76" s="662"/>
      <c r="F76" s="662"/>
      <c r="G76" s="662"/>
      <c r="H76" s="663"/>
      <c r="I76" s="662"/>
      <c r="J76" s="662"/>
    </row>
    <row r="77" spans="1:10" ht="15.75" customHeight="1">
      <c r="A77" s="661"/>
      <c r="B77" s="662"/>
      <c r="C77" s="662"/>
      <c r="D77" s="662"/>
      <c r="E77" s="662"/>
      <c r="F77" s="662"/>
      <c r="G77" s="662"/>
      <c r="H77" s="663"/>
      <c r="I77" s="662"/>
      <c r="J77" s="662"/>
    </row>
    <row r="78" spans="1:10" ht="15.75" customHeight="1">
      <c r="A78" s="661"/>
      <c r="B78" s="662"/>
      <c r="C78" s="662"/>
      <c r="D78" s="662"/>
      <c r="E78" s="662"/>
      <c r="F78" s="662"/>
      <c r="G78" s="662"/>
      <c r="H78" s="663"/>
      <c r="I78" s="662"/>
      <c r="J78" s="662"/>
    </row>
    <row r="79" spans="1:10" ht="15.75" customHeight="1">
      <c r="A79" s="661"/>
      <c r="B79" s="662"/>
      <c r="C79" s="662"/>
      <c r="D79" s="662"/>
      <c r="E79" s="662"/>
      <c r="F79" s="662"/>
      <c r="G79" s="662"/>
      <c r="H79" s="663"/>
      <c r="I79" s="662"/>
      <c r="J79" s="662"/>
    </row>
    <row r="80" spans="1:10" ht="15.75" customHeight="1">
      <c r="A80" s="661"/>
      <c r="B80" s="662"/>
      <c r="C80" s="662"/>
      <c r="D80" s="662"/>
      <c r="E80" s="662"/>
      <c r="F80" s="662"/>
      <c r="G80" s="662"/>
      <c r="H80" s="663"/>
      <c r="I80" s="662"/>
      <c r="J80" s="662"/>
    </row>
    <row r="81" spans="1:10" ht="15.75" customHeight="1">
      <c r="A81" s="661"/>
      <c r="B81" s="662"/>
      <c r="C81" s="662"/>
      <c r="D81" s="662"/>
      <c r="E81" s="662"/>
      <c r="F81" s="662"/>
      <c r="G81" s="662"/>
      <c r="H81" s="663"/>
      <c r="I81" s="662"/>
      <c r="J81" s="662"/>
    </row>
    <row r="82" spans="1:10" ht="15.75" customHeight="1">
      <c r="A82" s="661"/>
      <c r="B82" s="662"/>
      <c r="C82" s="662"/>
      <c r="D82" s="662"/>
      <c r="E82" s="662"/>
      <c r="F82" s="662"/>
      <c r="G82" s="662"/>
      <c r="H82" s="663"/>
      <c r="I82" s="662"/>
      <c r="J82" s="662"/>
    </row>
    <row r="83" spans="1:10" ht="15.75" customHeight="1">
      <c r="A83" s="661"/>
      <c r="B83" s="662"/>
      <c r="C83" s="662"/>
      <c r="D83" s="662"/>
      <c r="E83" s="662"/>
      <c r="F83" s="662"/>
      <c r="G83" s="662"/>
      <c r="H83" s="663"/>
      <c r="I83" s="662"/>
      <c r="J83" s="662"/>
    </row>
    <row r="84" spans="1:10" ht="15.75" customHeight="1">
      <c r="A84" s="661"/>
      <c r="B84" s="662"/>
      <c r="C84" s="662"/>
      <c r="D84" s="662"/>
      <c r="E84" s="662"/>
      <c r="F84" s="662"/>
      <c r="G84" s="662"/>
      <c r="H84" s="663"/>
      <c r="I84" s="662"/>
      <c r="J84" s="662"/>
    </row>
    <row r="85" spans="1:10" ht="15.75" customHeight="1">
      <c r="A85" s="661"/>
      <c r="B85" s="662"/>
      <c r="C85" s="662"/>
      <c r="D85" s="662"/>
      <c r="E85" s="662"/>
      <c r="F85" s="662"/>
      <c r="G85" s="662"/>
      <c r="H85" s="663"/>
      <c r="I85" s="662"/>
      <c r="J85" s="662"/>
    </row>
    <row r="86" spans="1:10" ht="15.75" customHeight="1">
      <c r="A86" s="661"/>
      <c r="B86" s="662"/>
      <c r="C86" s="662"/>
      <c r="D86" s="662"/>
      <c r="E86" s="662"/>
      <c r="F86" s="662"/>
      <c r="G86" s="662"/>
      <c r="H86" s="663"/>
      <c r="I86" s="662"/>
      <c r="J86" s="662"/>
    </row>
    <row r="87" spans="1:10" ht="15.75" customHeight="1">
      <c r="A87" s="661"/>
      <c r="B87" s="662"/>
      <c r="C87" s="662"/>
      <c r="D87" s="662"/>
      <c r="E87" s="662"/>
      <c r="F87" s="662"/>
      <c r="G87" s="662"/>
      <c r="H87" s="663"/>
      <c r="I87" s="662"/>
      <c r="J87" s="662"/>
    </row>
    <row r="88" spans="1:10" ht="15.75" customHeight="1">
      <c r="A88" s="661"/>
      <c r="B88" s="662"/>
      <c r="C88" s="662"/>
      <c r="D88" s="662"/>
      <c r="E88" s="662"/>
      <c r="F88" s="662"/>
      <c r="G88" s="662"/>
      <c r="H88" s="663"/>
      <c r="I88" s="662"/>
      <c r="J88" s="662"/>
    </row>
    <row r="89" spans="1:10" ht="15.75" customHeight="1">
      <c r="A89" s="661"/>
      <c r="B89" s="662"/>
      <c r="C89" s="662"/>
      <c r="D89" s="662"/>
      <c r="E89" s="662"/>
      <c r="F89" s="662"/>
      <c r="G89" s="662"/>
      <c r="H89" s="663"/>
      <c r="I89" s="662"/>
      <c r="J89" s="662"/>
    </row>
    <row r="90" spans="1:10" ht="15.75" customHeight="1">
      <c r="A90" s="661"/>
      <c r="B90" s="662"/>
      <c r="C90" s="662"/>
      <c r="D90" s="662"/>
      <c r="E90" s="662"/>
      <c r="F90" s="662"/>
      <c r="G90" s="662"/>
      <c r="H90" s="663"/>
      <c r="I90" s="662"/>
      <c r="J90" s="662"/>
    </row>
    <row r="91" spans="1:10" ht="15.75" customHeight="1">
      <c r="A91" s="661"/>
      <c r="B91" s="662"/>
      <c r="C91" s="662"/>
      <c r="D91" s="662"/>
      <c r="E91" s="662"/>
      <c r="F91" s="662"/>
      <c r="G91" s="662"/>
      <c r="H91" s="663"/>
      <c r="I91" s="662"/>
      <c r="J91" s="662"/>
    </row>
    <row r="92" spans="1:10" ht="15.75" customHeight="1">
      <c r="A92" s="661"/>
      <c r="B92" s="662"/>
      <c r="C92" s="662"/>
      <c r="D92" s="662"/>
      <c r="E92" s="662"/>
      <c r="F92" s="662"/>
      <c r="G92" s="662"/>
      <c r="H92" s="663"/>
      <c r="I92" s="662"/>
      <c r="J92" s="662"/>
    </row>
    <row r="93" spans="1:10" ht="15.75" customHeight="1">
      <c r="A93" s="661"/>
      <c r="B93" s="662"/>
      <c r="C93" s="662"/>
      <c r="D93" s="662"/>
      <c r="E93" s="662"/>
      <c r="F93" s="662"/>
      <c r="G93" s="662"/>
      <c r="H93" s="663"/>
      <c r="I93" s="662"/>
      <c r="J93" s="662"/>
    </row>
    <row r="94" spans="1:10" ht="15.75" customHeight="1">
      <c r="A94" s="661"/>
      <c r="B94" s="662"/>
      <c r="C94" s="662"/>
      <c r="D94" s="662"/>
      <c r="E94" s="662"/>
      <c r="F94" s="662"/>
      <c r="G94" s="662"/>
      <c r="H94" s="663"/>
      <c r="I94" s="662"/>
      <c r="J94" s="662"/>
    </row>
    <row r="95" spans="1:10" ht="15.75" customHeight="1">
      <c r="A95" s="661"/>
      <c r="B95" s="662"/>
      <c r="C95" s="662"/>
      <c r="D95" s="662"/>
      <c r="E95" s="662"/>
      <c r="F95" s="662"/>
      <c r="G95" s="662"/>
      <c r="H95" s="663"/>
      <c r="I95" s="662"/>
      <c r="J95" s="662"/>
    </row>
    <row r="96" spans="1:10" ht="15.75" customHeight="1">
      <c r="A96" s="661"/>
      <c r="B96" s="662"/>
      <c r="C96" s="662"/>
      <c r="D96" s="662"/>
      <c r="E96" s="662"/>
      <c r="F96" s="662"/>
      <c r="G96" s="662"/>
      <c r="H96" s="663"/>
      <c r="I96" s="662"/>
      <c r="J96" s="662"/>
    </row>
    <row r="97" spans="1:10" ht="15.75" customHeight="1">
      <c r="A97" s="661"/>
      <c r="B97" s="662"/>
      <c r="C97" s="662"/>
      <c r="D97" s="662"/>
      <c r="E97" s="662"/>
      <c r="F97" s="662"/>
      <c r="G97" s="662"/>
      <c r="H97" s="663"/>
      <c r="I97" s="662"/>
      <c r="J97" s="662"/>
    </row>
    <row r="98" spans="1:10" ht="15.75" customHeight="1">
      <c r="A98" s="661"/>
      <c r="B98" s="662"/>
      <c r="C98" s="662"/>
      <c r="D98" s="662"/>
      <c r="E98" s="662"/>
      <c r="F98" s="662"/>
      <c r="G98" s="662"/>
      <c r="H98" s="663"/>
      <c r="I98" s="662"/>
      <c r="J98" s="662"/>
    </row>
    <row r="99" spans="1:10" ht="15.75" customHeight="1">
      <c r="A99" s="661"/>
      <c r="B99" s="662"/>
      <c r="C99" s="662"/>
      <c r="D99" s="662"/>
      <c r="E99" s="662"/>
      <c r="F99" s="662"/>
      <c r="G99" s="662"/>
      <c r="H99" s="663"/>
      <c r="I99" s="662"/>
      <c r="J99" s="662"/>
    </row>
    <row r="100" spans="1:10" ht="15.75" customHeight="1">
      <c r="A100" s="661"/>
      <c r="B100" s="662"/>
      <c r="C100" s="662"/>
      <c r="D100" s="662"/>
      <c r="E100" s="662"/>
      <c r="F100" s="662"/>
      <c r="G100" s="662"/>
      <c r="H100" s="663"/>
      <c r="I100" s="662"/>
      <c r="J100" s="662"/>
    </row>
    <row r="101" spans="1:10" ht="15.75" customHeight="1">
      <c r="A101" s="661"/>
      <c r="B101" s="662"/>
      <c r="C101" s="662"/>
      <c r="D101" s="662"/>
      <c r="E101" s="662"/>
      <c r="F101" s="662"/>
      <c r="G101" s="662"/>
      <c r="H101" s="663"/>
      <c r="I101" s="662"/>
      <c r="J101" s="662"/>
    </row>
    <row r="102" spans="1:10" ht="15.75" customHeight="1">
      <c r="A102" s="661"/>
      <c r="B102" s="662"/>
      <c r="C102" s="662"/>
      <c r="D102" s="662"/>
      <c r="E102" s="662"/>
      <c r="F102" s="662"/>
      <c r="G102" s="662"/>
      <c r="H102" s="663"/>
      <c r="I102" s="662"/>
      <c r="J102" s="662"/>
    </row>
    <row r="103" spans="1:10" ht="15.75" customHeight="1">
      <c r="A103" s="661"/>
      <c r="B103" s="662"/>
      <c r="C103" s="662"/>
      <c r="D103" s="662"/>
      <c r="E103" s="662"/>
      <c r="F103" s="662"/>
      <c r="G103" s="662"/>
      <c r="H103" s="663"/>
      <c r="I103" s="662"/>
      <c r="J103" s="662"/>
    </row>
    <row r="104" spans="1:10" ht="15.75" customHeight="1">
      <c r="A104" s="661"/>
      <c r="B104" s="662"/>
      <c r="C104" s="662"/>
      <c r="D104" s="662"/>
      <c r="E104" s="662"/>
      <c r="F104" s="662"/>
      <c r="G104" s="662"/>
      <c r="H104" s="663"/>
      <c r="I104" s="662"/>
      <c r="J104" s="662"/>
    </row>
    <row r="105" spans="1:10" ht="15.75" customHeight="1">
      <c r="A105" s="661"/>
      <c r="B105" s="662"/>
      <c r="C105" s="662"/>
      <c r="D105" s="662"/>
      <c r="E105" s="662"/>
      <c r="F105" s="662"/>
      <c r="G105" s="662"/>
      <c r="H105" s="663"/>
      <c r="I105" s="662"/>
      <c r="J105" s="662"/>
    </row>
    <row r="106" spans="1:10" ht="15.75" customHeight="1">
      <c r="A106" s="661"/>
      <c r="B106" s="662"/>
      <c r="C106" s="662"/>
      <c r="D106" s="662"/>
      <c r="E106" s="662"/>
      <c r="F106" s="662"/>
      <c r="G106" s="662"/>
      <c r="H106" s="663"/>
      <c r="I106" s="662"/>
      <c r="J106" s="662"/>
    </row>
    <row r="107" spans="1:10" ht="15.75" customHeight="1">
      <c r="A107" s="661"/>
      <c r="B107" s="662"/>
      <c r="C107" s="662"/>
      <c r="D107" s="662"/>
      <c r="E107" s="662"/>
      <c r="F107" s="662"/>
      <c r="G107" s="662"/>
      <c r="H107" s="663"/>
      <c r="I107" s="662"/>
      <c r="J107" s="662"/>
    </row>
    <row r="108" spans="1:10" ht="15.75" customHeight="1">
      <c r="A108" s="661"/>
      <c r="B108" s="662"/>
      <c r="C108" s="662"/>
      <c r="D108" s="662"/>
      <c r="E108" s="662"/>
      <c r="F108" s="662"/>
      <c r="G108" s="662"/>
      <c r="H108" s="663"/>
      <c r="I108" s="662"/>
      <c r="J108" s="662"/>
    </row>
    <row r="109" spans="1:10" ht="15.75" customHeight="1">
      <c r="A109" s="661"/>
      <c r="B109" s="662"/>
      <c r="C109" s="662"/>
      <c r="D109" s="662"/>
      <c r="E109" s="662"/>
      <c r="F109" s="662"/>
      <c r="G109" s="662"/>
      <c r="H109" s="663"/>
      <c r="I109" s="662"/>
      <c r="J109" s="662"/>
    </row>
    <row r="110" spans="1:10" ht="15.75" customHeight="1">
      <c r="A110" s="661"/>
      <c r="B110" s="662"/>
      <c r="C110" s="662"/>
      <c r="D110" s="662"/>
      <c r="E110" s="662"/>
      <c r="F110" s="662"/>
      <c r="G110" s="662"/>
      <c r="H110" s="663"/>
      <c r="I110" s="662"/>
      <c r="J110" s="662"/>
    </row>
    <row r="111" spans="1:10" ht="15.75" customHeight="1">
      <c r="A111" s="661"/>
      <c r="B111" s="662"/>
      <c r="C111" s="662"/>
      <c r="D111" s="662"/>
      <c r="E111" s="662"/>
      <c r="F111" s="662"/>
      <c r="G111" s="662"/>
      <c r="H111" s="663"/>
      <c r="I111" s="662"/>
      <c r="J111" s="662"/>
    </row>
    <row r="112" spans="1:10" ht="15.75" customHeight="1">
      <c r="A112" s="661"/>
      <c r="B112" s="662"/>
      <c r="C112" s="662"/>
      <c r="D112" s="662"/>
      <c r="E112" s="662"/>
      <c r="F112" s="662"/>
      <c r="G112" s="662"/>
      <c r="H112" s="663"/>
      <c r="I112" s="662"/>
      <c r="J112" s="662"/>
    </row>
    <row r="113" spans="1:10" ht="15.75" customHeight="1">
      <c r="A113" s="661"/>
      <c r="B113" s="662"/>
      <c r="C113" s="662"/>
      <c r="D113" s="662"/>
      <c r="E113" s="662"/>
      <c r="F113" s="662"/>
      <c r="G113" s="662"/>
      <c r="H113" s="663"/>
      <c r="I113" s="662"/>
      <c r="J113" s="662"/>
    </row>
    <row r="114" spans="1:10" ht="15.75" customHeight="1">
      <c r="A114" s="661"/>
      <c r="B114" s="662"/>
      <c r="C114" s="662"/>
      <c r="D114" s="662"/>
      <c r="E114" s="662"/>
      <c r="F114" s="662"/>
      <c r="G114" s="662"/>
      <c r="H114" s="663"/>
      <c r="I114" s="662"/>
      <c r="J114" s="662"/>
    </row>
    <row r="115" spans="1:10" ht="15.75" customHeight="1">
      <c r="A115" s="661"/>
      <c r="B115" s="662"/>
      <c r="C115" s="662"/>
      <c r="D115" s="662"/>
      <c r="E115" s="662"/>
      <c r="F115" s="662"/>
      <c r="G115" s="662"/>
      <c r="H115" s="663"/>
      <c r="I115" s="662"/>
      <c r="J115" s="662"/>
    </row>
    <row r="116" spans="1:10" ht="15.75" customHeight="1">
      <c r="A116" s="661"/>
      <c r="B116" s="662"/>
      <c r="C116" s="662"/>
      <c r="D116" s="662"/>
      <c r="E116" s="662"/>
      <c r="F116" s="662"/>
      <c r="G116" s="662"/>
      <c r="H116" s="663"/>
      <c r="I116" s="662"/>
      <c r="J116" s="662"/>
    </row>
    <row r="117" spans="1:10" ht="15.75" customHeight="1">
      <c r="A117" s="661"/>
      <c r="B117" s="662"/>
      <c r="C117" s="662"/>
      <c r="D117" s="662"/>
      <c r="E117" s="662"/>
      <c r="F117" s="662"/>
      <c r="G117" s="662"/>
      <c r="H117" s="663"/>
      <c r="I117" s="662"/>
      <c r="J117" s="662"/>
    </row>
    <row r="118" spans="1:10" ht="15.75" customHeight="1">
      <c r="A118" s="661"/>
      <c r="B118" s="662"/>
      <c r="C118" s="662"/>
      <c r="D118" s="662"/>
      <c r="E118" s="662"/>
      <c r="F118" s="662"/>
      <c r="G118" s="662"/>
      <c r="H118" s="663"/>
      <c r="I118" s="662"/>
      <c r="J118" s="662"/>
    </row>
    <row r="119" spans="1:10" ht="15.75" customHeight="1">
      <c r="A119" s="661"/>
      <c r="B119" s="662"/>
      <c r="C119" s="662"/>
      <c r="D119" s="662"/>
      <c r="E119" s="662"/>
      <c r="F119" s="662"/>
      <c r="G119" s="662"/>
      <c r="H119" s="663"/>
      <c r="I119" s="662"/>
      <c r="J119" s="662"/>
    </row>
    <row r="120" spans="1:10" ht="15.75" customHeight="1">
      <c r="A120" s="661"/>
      <c r="B120" s="662"/>
      <c r="C120" s="662"/>
      <c r="D120" s="662"/>
      <c r="E120" s="662"/>
      <c r="F120" s="662"/>
      <c r="G120" s="662"/>
      <c r="H120" s="663"/>
      <c r="I120" s="662"/>
      <c r="J120" s="662"/>
    </row>
    <row r="121" spans="1:10" ht="15.75" customHeight="1">
      <c r="A121" s="661"/>
      <c r="B121" s="662"/>
      <c r="C121" s="662"/>
      <c r="D121" s="662"/>
      <c r="E121" s="662"/>
      <c r="F121" s="662"/>
      <c r="G121" s="662"/>
      <c r="H121" s="663"/>
      <c r="I121" s="662"/>
      <c r="J121" s="662"/>
    </row>
    <row r="122" spans="1:10" ht="15.75" customHeight="1">
      <c r="A122" s="661"/>
      <c r="B122" s="662"/>
      <c r="C122" s="662"/>
      <c r="D122" s="662"/>
      <c r="E122" s="662"/>
      <c r="F122" s="662"/>
      <c r="G122" s="662"/>
      <c r="H122" s="663"/>
      <c r="I122" s="662"/>
      <c r="J122" s="662"/>
    </row>
    <row r="123" spans="1:10" ht="15.75" customHeight="1">
      <c r="A123" s="661"/>
      <c r="B123" s="662"/>
      <c r="C123" s="662"/>
      <c r="D123" s="662"/>
      <c r="E123" s="662"/>
      <c r="F123" s="662"/>
      <c r="G123" s="662"/>
      <c r="H123" s="663"/>
      <c r="I123" s="662"/>
      <c r="J123" s="662"/>
    </row>
    <row r="124" spans="1:10" ht="15.75" customHeight="1">
      <c r="A124" s="661"/>
      <c r="B124" s="662"/>
      <c r="C124" s="662"/>
      <c r="D124" s="662"/>
      <c r="E124" s="662"/>
      <c r="F124" s="662"/>
      <c r="G124" s="662"/>
      <c r="H124" s="663"/>
      <c r="I124" s="662"/>
      <c r="J124" s="662"/>
    </row>
    <row r="125" spans="1:10" ht="15.75" customHeight="1">
      <c r="A125" s="661"/>
      <c r="B125" s="662"/>
      <c r="C125" s="662"/>
      <c r="D125" s="662"/>
      <c r="E125" s="662"/>
      <c r="F125" s="662"/>
      <c r="G125" s="662"/>
      <c r="H125" s="663"/>
      <c r="I125" s="662"/>
      <c r="J125" s="662"/>
    </row>
    <row r="126" spans="1:10" ht="15.75" customHeight="1">
      <c r="A126" s="661"/>
      <c r="B126" s="662"/>
      <c r="C126" s="662"/>
      <c r="D126" s="662"/>
      <c r="E126" s="662"/>
      <c r="F126" s="662"/>
      <c r="G126" s="662"/>
      <c r="H126" s="663"/>
      <c r="I126" s="662"/>
      <c r="J126" s="662"/>
    </row>
    <row r="127" spans="1:10" ht="15.75" customHeight="1">
      <c r="A127" s="661"/>
      <c r="B127" s="662"/>
      <c r="C127" s="662"/>
      <c r="D127" s="662"/>
      <c r="E127" s="662"/>
      <c r="F127" s="662"/>
      <c r="G127" s="662"/>
      <c r="H127" s="663"/>
      <c r="I127" s="662"/>
      <c r="J127" s="662"/>
    </row>
    <row r="128" spans="1:10" ht="15.75" customHeight="1">
      <c r="A128" s="661"/>
      <c r="B128" s="662"/>
      <c r="C128" s="662"/>
      <c r="D128" s="662"/>
      <c r="E128" s="662"/>
      <c r="F128" s="662"/>
      <c r="G128" s="662"/>
      <c r="H128" s="663"/>
      <c r="I128" s="662"/>
      <c r="J128" s="662"/>
    </row>
    <row r="129" spans="1:10" ht="15.75" customHeight="1">
      <c r="A129" s="661"/>
      <c r="B129" s="662"/>
      <c r="C129" s="662"/>
      <c r="D129" s="662"/>
      <c r="E129" s="662"/>
      <c r="F129" s="662"/>
      <c r="G129" s="662"/>
      <c r="H129" s="663"/>
      <c r="I129" s="662"/>
      <c r="J129" s="662"/>
    </row>
    <row r="130" spans="1:10" ht="15.75" customHeight="1">
      <c r="A130" s="661"/>
      <c r="B130" s="662"/>
      <c r="C130" s="662"/>
      <c r="D130" s="662"/>
      <c r="E130" s="662"/>
      <c r="F130" s="662"/>
      <c r="G130" s="662"/>
      <c r="H130" s="663"/>
      <c r="I130" s="662"/>
      <c r="J130" s="662"/>
    </row>
    <row r="131" spans="1:10" ht="15.75" customHeight="1">
      <c r="A131" s="661"/>
      <c r="B131" s="662"/>
      <c r="C131" s="662"/>
      <c r="D131" s="662"/>
      <c r="E131" s="662"/>
      <c r="F131" s="662"/>
      <c r="G131" s="662"/>
      <c r="H131" s="663"/>
      <c r="I131" s="662"/>
      <c r="J131" s="662"/>
    </row>
    <row r="132" spans="1:10" ht="15.75" customHeight="1">
      <c r="A132" s="661"/>
      <c r="B132" s="662"/>
      <c r="C132" s="662"/>
      <c r="D132" s="662"/>
      <c r="E132" s="662"/>
      <c r="F132" s="662"/>
      <c r="G132" s="662"/>
      <c r="H132" s="663"/>
      <c r="I132" s="662"/>
      <c r="J132" s="662"/>
    </row>
    <row r="133" spans="1:10" ht="15.75" customHeight="1">
      <c r="A133" s="661"/>
      <c r="B133" s="662"/>
      <c r="C133" s="662"/>
      <c r="D133" s="662"/>
      <c r="E133" s="662"/>
      <c r="F133" s="662"/>
      <c r="G133" s="662"/>
      <c r="H133" s="663"/>
      <c r="I133" s="662"/>
      <c r="J133" s="662"/>
    </row>
    <row r="134" spans="1:10" ht="15.75" customHeight="1">
      <c r="A134" s="661"/>
      <c r="B134" s="662"/>
      <c r="C134" s="662"/>
      <c r="D134" s="662"/>
      <c r="E134" s="662"/>
      <c r="F134" s="662"/>
      <c r="G134" s="662"/>
      <c r="H134" s="663"/>
      <c r="I134" s="662"/>
      <c r="J134" s="662"/>
    </row>
    <row r="135" spans="1:10" ht="15.75" customHeight="1">
      <c r="A135" s="661"/>
      <c r="B135" s="662"/>
      <c r="C135" s="662"/>
      <c r="D135" s="662"/>
      <c r="E135" s="662"/>
      <c r="F135" s="662"/>
      <c r="G135" s="662"/>
      <c r="H135" s="663"/>
      <c r="I135" s="662"/>
      <c r="J135" s="662"/>
    </row>
    <row r="136" spans="1:10" ht="15.75" customHeight="1">
      <c r="A136" s="661"/>
      <c r="B136" s="662"/>
      <c r="C136" s="662"/>
      <c r="D136" s="662"/>
      <c r="E136" s="662"/>
      <c r="F136" s="662"/>
      <c r="G136" s="662"/>
      <c r="H136" s="663"/>
      <c r="I136" s="662"/>
      <c r="J136" s="662"/>
    </row>
    <row r="137" spans="1:10" ht="15.75" customHeight="1">
      <c r="A137" s="661"/>
      <c r="B137" s="662"/>
      <c r="C137" s="662"/>
      <c r="D137" s="662"/>
      <c r="E137" s="662"/>
      <c r="F137" s="662"/>
      <c r="G137" s="662"/>
      <c r="H137" s="663"/>
      <c r="I137" s="662"/>
      <c r="J137" s="662"/>
    </row>
    <row r="138" spans="1:10" ht="15.75" customHeight="1">
      <c r="A138" s="661"/>
      <c r="B138" s="662"/>
      <c r="C138" s="662"/>
      <c r="D138" s="662"/>
      <c r="E138" s="662"/>
      <c r="F138" s="662"/>
      <c r="G138" s="662"/>
      <c r="H138" s="663"/>
      <c r="I138" s="662"/>
      <c r="J138" s="662"/>
    </row>
    <row r="139" spans="1:10" ht="15.75" customHeight="1">
      <c r="A139" s="661"/>
      <c r="B139" s="662"/>
      <c r="C139" s="662"/>
      <c r="D139" s="662"/>
      <c r="E139" s="662"/>
      <c r="F139" s="662"/>
      <c r="G139" s="662"/>
      <c r="H139" s="663"/>
      <c r="I139" s="662"/>
      <c r="J139" s="662"/>
    </row>
    <row r="140" spans="1:10" ht="15.75" customHeight="1">
      <c r="A140" s="661"/>
      <c r="B140" s="662"/>
      <c r="C140" s="662"/>
      <c r="D140" s="662"/>
      <c r="E140" s="662"/>
      <c r="F140" s="662"/>
      <c r="G140" s="662"/>
      <c r="H140" s="663"/>
      <c r="I140" s="662"/>
      <c r="J140" s="662"/>
    </row>
    <row r="141" spans="1:10" ht="15.75" customHeight="1">
      <c r="A141" s="661"/>
      <c r="B141" s="662"/>
      <c r="C141" s="662"/>
      <c r="D141" s="662"/>
      <c r="E141" s="662"/>
      <c r="F141" s="662"/>
      <c r="G141" s="662"/>
      <c r="H141" s="663"/>
      <c r="I141" s="662"/>
      <c r="J141" s="662"/>
    </row>
    <row r="142" spans="1:10" ht="15.75" customHeight="1">
      <c r="A142" s="661"/>
      <c r="B142" s="662"/>
      <c r="C142" s="662"/>
      <c r="D142" s="662"/>
      <c r="E142" s="662"/>
      <c r="F142" s="662"/>
      <c r="G142" s="662"/>
      <c r="H142" s="663"/>
      <c r="I142" s="662"/>
      <c r="J142" s="662"/>
    </row>
    <row r="143" spans="1:10" ht="15.75" customHeight="1">
      <c r="A143" s="661"/>
      <c r="B143" s="662"/>
      <c r="C143" s="662"/>
      <c r="D143" s="662"/>
      <c r="E143" s="662"/>
      <c r="F143" s="662"/>
      <c r="G143" s="662"/>
      <c r="H143" s="663"/>
      <c r="I143" s="662"/>
      <c r="J143" s="662"/>
    </row>
    <row r="144" spans="1:10" ht="15.75" customHeight="1">
      <c r="A144" s="661"/>
      <c r="B144" s="662"/>
      <c r="C144" s="662"/>
      <c r="D144" s="662"/>
      <c r="E144" s="662"/>
      <c r="F144" s="662"/>
      <c r="G144" s="662"/>
      <c r="H144" s="663"/>
      <c r="I144" s="662"/>
      <c r="J144" s="662"/>
    </row>
    <row r="145" spans="1:10" ht="15.75" customHeight="1">
      <c r="A145" s="661"/>
      <c r="B145" s="662"/>
      <c r="C145" s="662"/>
      <c r="D145" s="662"/>
      <c r="E145" s="662"/>
      <c r="F145" s="662"/>
      <c r="G145" s="662"/>
      <c r="H145" s="663"/>
      <c r="I145" s="662"/>
      <c r="J145" s="662"/>
    </row>
    <row r="146" spans="1:10" ht="15.75" customHeight="1">
      <c r="A146" s="661"/>
      <c r="B146" s="662"/>
      <c r="C146" s="662"/>
      <c r="D146" s="662"/>
      <c r="E146" s="662"/>
      <c r="F146" s="662"/>
      <c r="G146" s="662"/>
      <c r="H146" s="663"/>
      <c r="I146" s="662"/>
      <c r="J146" s="662"/>
    </row>
    <row r="147" spans="1:10" ht="15.75" customHeight="1">
      <c r="A147" s="661"/>
      <c r="B147" s="662"/>
      <c r="C147" s="662"/>
      <c r="D147" s="662"/>
      <c r="E147" s="662"/>
      <c r="F147" s="662"/>
      <c r="G147" s="662"/>
      <c r="H147" s="663"/>
      <c r="I147" s="662"/>
      <c r="J147" s="662"/>
    </row>
    <row r="148" spans="1:10" ht="15.75" customHeight="1">
      <c r="A148" s="661"/>
      <c r="B148" s="662"/>
      <c r="C148" s="662"/>
      <c r="D148" s="662"/>
      <c r="E148" s="662"/>
      <c r="F148" s="662"/>
      <c r="G148" s="662"/>
      <c r="H148" s="663"/>
      <c r="I148" s="662"/>
      <c r="J148" s="662"/>
    </row>
    <row r="149" spans="1:10" ht="15.75" customHeight="1">
      <c r="A149" s="661"/>
      <c r="B149" s="662"/>
      <c r="C149" s="662"/>
      <c r="D149" s="662"/>
      <c r="E149" s="662"/>
      <c r="F149" s="662"/>
      <c r="G149" s="662"/>
      <c r="H149" s="663"/>
      <c r="I149" s="662"/>
      <c r="J149" s="662"/>
    </row>
    <row r="150" spans="1:10" ht="15.75" customHeight="1">
      <c r="A150" s="661"/>
      <c r="B150" s="662"/>
      <c r="C150" s="662"/>
      <c r="D150" s="662"/>
      <c r="E150" s="662"/>
      <c r="F150" s="662"/>
      <c r="G150" s="662"/>
      <c r="H150" s="663"/>
      <c r="I150" s="662"/>
      <c r="J150" s="662"/>
    </row>
    <row r="151" spans="1:10" ht="15.75" customHeight="1">
      <c r="A151" s="661"/>
      <c r="B151" s="662"/>
      <c r="C151" s="662"/>
      <c r="D151" s="662"/>
      <c r="E151" s="662"/>
      <c r="F151" s="662"/>
      <c r="G151" s="662"/>
      <c r="H151" s="663"/>
      <c r="I151" s="662"/>
      <c r="J151" s="662"/>
    </row>
    <row r="152" spans="1:10" ht="15.75" customHeight="1">
      <c r="A152" s="661"/>
      <c r="B152" s="662"/>
      <c r="C152" s="662"/>
      <c r="D152" s="662"/>
      <c r="E152" s="662"/>
      <c r="F152" s="662"/>
      <c r="G152" s="662"/>
      <c r="H152" s="663"/>
      <c r="I152" s="662"/>
      <c r="J152" s="662"/>
    </row>
    <row r="153" spans="1:10" ht="15.75" customHeight="1">
      <c r="A153" s="661"/>
      <c r="B153" s="662"/>
      <c r="C153" s="662"/>
      <c r="D153" s="662"/>
      <c r="E153" s="662"/>
      <c r="F153" s="662"/>
      <c r="G153" s="662"/>
      <c r="H153" s="663"/>
      <c r="I153" s="662"/>
      <c r="J153" s="662"/>
    </row>
    <row r="154" spans="1:10" ht="15.75" customHeight="1">
      <c r="A154" s="661"/>
      <c r="B154" s="662"/>
      <c r="C154" s="662"/>
      <c r="D154" s="662"/>
      <c r="E154" s="662"/>
      <c r="F154" s="662"/>
      <c r="G154" s="662"/>
      <c r="H154" s="663"/>
      <c r="I154" s="662"/>
      <c r="J154" s="662"/>
    </row>
    <row r="155" spans="1:10" ht="15.75" customHeight="1">
      <c r="A155" s="661"/>
      <c r="B155" s="662"/>
      <c r="C155" s="662"/>
      <c r="D155" s="662"/>
      <c r="E155" s="662"/>
      <c r="F155" s="662"/>
      <c r="G155" s="662"/>
      <c r="H155" s="663"/>
      <c r="I155" s="662"/>
      <c r="J155" s="662"/>
    </row>
    <row r="156" spans="1:10" ht="15.75" customHeight="1">
      <c r="A156" s="661"/>
      <c r="B156" s="662"/>
      <c r="C156" s="662"/>
      <c r="D156" s="662"/>
      <c r="E156" s="662"/>
      <c r="F156" s="662"/>
      <c r="G156" s="662"/>
      <c r="H156" s="663"/>
      <c r="I156" s="662"/>
      <c r="J156" s="662"/>
    </row>
    <row r="157" spans="1:10" ht="15.75" customHeight="1">
      <c r="A157" s="661"/>
      <c r="B157" s="662"/>
      <c r="C157" s="662"/>
      <c r="D157" s="662"/>
      <c r="E157" s="662"/>
      <c r="F157" s="662"/>
      <c r="G157" s="662"/>
      <c r="H157" s="663"/>
      <c r="I157" s="662"/>
      <c r="J157" s="662"/>
    </row>
    <row r="158" spans="1:10" ht="15.75" customHeight="1">
      <c r="A158" s="661"/>
      <c r="B158" s="662"/>
      <c r="C158" s="662"/>
      <c r="D158" s="662"/>
      <c r="E158" s="662"/>
      <c r="F158" s="662"/>
      <c r="G158" s="662"/>
      <c r="H158" s="663"/>
      <c r="I158" s="662"/>
      <c r="J158" s="662"/>
    </row>
    <row r="159" spans="1:10" ht="15.75" customHeight="1">
      <c r="A159" s="661"/>
      <c r="B159" s="662"/>
      <c r="C159" s="662"/>
      <c r="D159" s="662"/>
      <c r="E159" s="662"/>
      <c r="F159" s="662"/>
      <c r="G159" s="662"/>
      <c r="H159" s="663"/>
      <c r="I159" s="662"/>
      <c r="J159" s="662"/>
    </row>
    <row r="160" spans="1:10" ht="15.75" customHeight="1">
      <c r="A160" s="661"/>
      <c r="B160" s="662"/>
      <c r="C160" s="662"/>
      <c r="D160" s="662"/>
      <c r="E160" s="662"/>
      <c r="F160" s="662"/>
      <c r="G160" s="662"/>
      <c r="H160" s="663"/>
      <c r="I160" s="662"/>
      <c r="J160" s="662"/>
    </row>
    <row r="161" spans="1:10" ht="15.75" customHeight="1">
      <c r="A161" s="661"/>
      <c r="B161" s="662"/>
      <c r="C161" s="662"/>
      <c r="D161" s="662"/>
      <c r="E161" s="662"/>
      <c r="F161" s="662"/>
      <c r="G161" s="662"/>
      <c r="H161" s="663"/>
      <c r="I161" s="662"/>
      <c r="J161" s="662"/>
    </row>
    <row r="162" spans="1:10" ht="15.75" customHeight="1">
      <c r="A162" s="661"/>
      <c r="B162" s="662"/>
      <c r="C162" s="662"/>
      <c r="D162" s="662"/>
      <c r="E162" s="662"/>
      <c r="F162" s="662"/>
      <c r="G162" s="662"/>
      <c r="H162" s="663"/>
      <c r="I162" s="662"/>
      <c r="J162" s="662"/>
    </row>
    <row r="163" spans="1:10" ht="15.75" customHeight="1">
      <c r="A163" s="661"/>
      <c r="B163" s="662"/>
      <c r="C163" s="662"/>
      <c r="D163" s="662"/>
      <c r="E163" s="662"/>
      <c r="F163" s="662"/>
      <c r="G163" s="662"/>
      <c r="H163" s="663"/>
      <c r="I163" s="662"/>
      <c r="J163" s="662"/>
    </row>
    <row r="164" spans="1:10" ht="15.75" customHeight="1">
      <c r="A164" s="661"/>
      <c r="B164" s="662"/>
      <c r="C164" s="662"/>
      <c r="D164" s="662"/>
      <c r="E164" s="662"/>
      <c r="F164" s="662"/>
      <c r="G164" s="662"/>
      <c r="H164" s="663"/>
      <c r="I164" s="662"/>
      <c r="J164" s="662"/>
    </row>
    <row r="165" spans="1:10" ht="15.75" customHeight="1">
      <c r="A165" s="661"/>
      <c r="B165" s="662"/>
      <c r="C165" s="662"/>
      <c r="D165" s="662"/>
      <c r="E165" s="662"/>
      <c r="F165" s="662"/>
      <c r="G165" s="662"/>
      <c r="H165" s="663"/>
      <c r="I165" s="662"/>
      <c r="J165" s="662"/>
    </row>
    <row r="166" spans="1:10" ht="15.75" customHeight="1">
      <c r="A166" s="661"/>
      <c r="B166" s="662"/>
      <c r="C166" s="662"/>
      <c r="D166" s="662"/>
      <c r="E166" s="662"/>
      <c r="F166" s="662"/>
      <c r="G166" s="662"/>
      <c r="H166" s="663"/>
      <c r="I166" s="662"/>
      <c r="J166" s="662"/>
    </row>
    <row r="167" spans="1:10" ht="15.75" customHeight="1">
      <c r="A167" s="661"/>
      <c r="B167" s="662"/>
      <c r="C167" s="662"/>
      <c r="D167" s="662"/>
      <c r="E167" s="662"/>
      <c r="F167" s="662"/>
      <c r="G167" s="662"/>
      <c r="H167" s="663"/>
      <c r="I167" s="662"/>
      <c r="J167" s="662"/>
    </row>
    <row r="168" spans="1:10" ht="15.75" customHeight="1">
      <c r="A168" s="661"/>
      <c r="B168" s="662"/>
      <c r="C168" s="662"/>
      <c r="D168" s="662"/>
      <c r="E168" s="662"/>
      <c r="F168" s="662"/>
      <c r="G168" s="662"/>
      <c r="H168" s="663"/>
      <c r="I168" s="662"/>
      <c r="J168" s="662"/>
    </row>
    <row r="169" spans="1:10" ht="15.75" customHeight="1">
      <c r="A169" s="661"/>
      <c r="B169" s="662"/>
      <c r="C169" s="662"/>
      <c r="D169" s="662"/>
      <c r="E169" s="662"/>
      <c r="F169" s="662"/>
      <c r="G169" s="662"/>
      <c r="H169" s="663"/>
      <c r="I169" s="662"/>
      <c r="J169" s="662"/>
    </row>
    <row r="170" spans="1:10" ht="15.75" customHeight="1">
      <c r="A170" s="661"/>
      <c r="B170" s="662"/>
      <c r="C170" s="662"/>
      <c r="D170" s="662"/>
      <c r="E170" s="662"/>
      <c r="F170" s="662"/>
      <c r="G170" s="662"/>
      <c r="H170" s="663"/>
      <c r="I170" s="662"/>
      <c r="J170" s="662"/>
    </row>
    <row r="171" spans="1:10" ht="15.75" customHeight="1">
      <c r="A171" s="661"/>
      <c r="B171" s="662"/>
      <c r="C171" s="662"/>
      <c r="D171" s="662"/>
      <c r="E171" s="662"/>
      <c r="F171" s="662"/>
      <c r="G171" s="662"/>
      <c r="H171" s="663"/>
      <c r="I171" s="662"/>
      <c r="J171" s="662"/>
    </row>
    <row r="172" spans="1:10" ht="15.75" customHeight="1">
      <c r="A172" s="661"/>
      <c r="B172" s="662"/>
      <c r="C172" s="662"/>
      <c r="D172" s="662"/>
      <c r="E172" s="662"/>
      <c r="F172" s="662"/>
      <c r="G172" s="662"/>
      <c r="H172" s="663"/>
      <c r="I172" s="662"/>
      <c r="J172" s="662"/>
    </row>
    <row r="173" spans="1:10" ht="15.75" customHeight="1">
      <c r="A173" s="661"/>
      <c r="B173" s="662"/>
      <c r="C173" s="662"/>
      <c r="D173" s="662"/>
      <c r="E173" s="662"/>
      <c r="F173" s="662"/>
      <c r="G173" s="662"/>
      <c r="H173" s="663"/>
      <c r="I173" s="662"/>
      <c r="J173" s="662"/>
    </row>
    <row r="174" spans="1:10" ht="15.75" customHeight="1">
      <c r="A174" s="661"/>
      <c r="B174" s="662"/>
      <c r="C174" s="662"/>
      <c r="D174" s="662"/>
      <c r="E174" s="662"/>
      <c r="F174" s="662"/>
      <c r="G174" s="662"/>
      <c r="H174" s="663"/>
      <c r="I174" s="662"/>
      <c r="J174" s="662"/>
    </row>
    <row r="175" spans="1:10" ht="15.75" customHeight="1">
      <c r="A175" s="661"/>
      <c r="B175" s="662"/>
      <c r="C175" s="662"/>
      <c r="D175" s="662"/>
      <c r="E175" s="662"/>
      <c r="F175" s="662"/>
      <c r="G175" s="662"/>
      <c r="H175" s="663"/>
      <c r="I175" s="662"/>
      <c r="J175" s="662"/>
    </row>
    <row r="176" spans="1:10" ht="15.75" customHeight="1">
      <c r="A176" s="661"/>
      <c r="B176" s="662"/>
      <c r="C176" s="662"/>
      <c r="D176" s="662"/>
      <c r="E176" s="662"/>
      <c r="F176" s="662"/>
      <c r="G176" s="662"/>
      <c r="H176" s="663"/>
      <c r="I176" s="662"/>
      <c r="J176" s="662"/>
    </row>
    <row r="177" spans="1:10" ht="15.75" customHeight="1">
      <c r="A177" s="661"/>
      <c r="B177" s="662"/>
      <c r="C177" s="662"/>
      <c r="D177" s="662"/>
      <c r="E177" s="662"/>
      <c r="F177" s="662"/>
      <c r="G177" s="662"/>
      <c r="H177" s="663"/>
      <c r="I177" s="662"/>
      <c r="J177" s="662"/>
    </row>
    <row r="178" spans="1:10" ht="15.75" customHeight="1">
      <c r="A178" s="661"/>
      <c r="B178" s="662"/>
      <c r="C178" s="662"/>
      <c r="D178" s="662"/>
      <c r="E178" s="662"/>
      <c r="F178" s="662"/>
      <c r="G178" s="662"/>
      <c r="H178" s="663"/>
      <c r="I178" s="662"/>
      <c r="J178" s="662"/>
    </row>
    <row r="179" spans="1:10" ht="15.75" customHeight="1">
      <c r="A179" s="661"/>
      <c r="B179" s="662"/>
      <c r="C179" s="662"/>
      <c r="D179" s="662"/>
      <c r="E179" s="662"/>
      <c r="F179" s="662"/>
      <c r="G179" s="662"/>
      <c r="H179" s="663"/>
      <c r="I179" s="662"/>
      <c r="J179" s="662"/>
    </row>
    <row r="180" spans="1:10" ht="15.75" customHeight="1">
      <c r="A180" s="661"/>
      <c r="B180" s="662"/>
      <c r="C180" s="662"/>
      <c r="D180" s="662"/>
      <c r="E180" s="662"/>
      <c r="F180" s="662"/>
      <c r="G180" s="662"/>
      <c r="H180" s="663"/>
      <c r="I180" s="662"/>
      <c r="J180" s="662"/>
    </row>
    <row r="181" spans="1:10" ht="15.75" customHeight="1">
      <c r="A181" s="661"/>
      <c r="B181" s="662"/>
      <c r="C181" s="662"/>
      <c r="D181" s="662"/>
      <c r="E181" s="662"/>
      <c r="F181" s="662"/>
      <c r="G181" s="662"/>
      <c r="H181" s="663"/>
      <c r="I181" s="662"/>
      <c r="J181" s="662"/>
    </row>
    <row r="182" spans="1:10" ht="15.75" customHeight="1">
      <c r="A182" s="661"/>
      <c r="B182" s="662"/>
      <c r="C182" s="662"/>
      <c r="D182" s="662"/>
      <c r="E182" s="662"/>
      <c r="F182" s="662"/>
      <c r="G182" s="662"/>
      <c r="H182" s="663"/>
      <c r="I182" s="662"/>
      <c r="J182" s="662"/>
    </row>
    <row r="183" spans="1:10" ht="15.75" customHeight="1">
      <c r="A183" s="661"/>
      <c r="B183" s="662"/>
      <c r="C183" s="662"/>
      <c r="D183" s="662"/>
      <c r="E183" s="662"/>
      <c r="F183" s="662"/>
      <c r="G183" s="662"/>
      <c r="H183" s="663"/>
      <c r="I183" s="662"/>
      <c r="J183" s="662"/>
    </row>
    <row r="184" spans="1:10" ht="15.75" customHeight="1">
      <c r="A184" s="661"/>
      <c r="B184" s="662"/>
      <c r="C184" s="662"/>
      <c r="D184" s="662"/>
      <c r="E184" s="662"/>
      <c r="F184" s="662"/>
      <c r="G184" s="662"/>
      <c r="H184" s="663"/>
      <c r="I184" s="662"/>
      <c r="J184" s="662"/>
    </row>
    <row r="185" spans="1:10" ht="15.75" customHeight="1">
      <c r="A185" s="661"/>
      <c r="B185" s="662"/>
      <c r="C185" s="662"/>
      <c r="D185" s="662"/>
      <c r="E185" s="662"/>
      <c r="F185" s="662"/>
      <c r="G185" s="662"/>
      <c r="H185" s="663"/>
      <c r="I185" s="662"/>
      <c r="J185" s="662"/>
    </row>
    <row r="186" spans="1:10" ht="15.75" customHeight="1">
      <c r="A186" s="661"/>
      <c r="B186" s="662"/>
      <c r="C186" s="662"/>
      <c r="D186" s="662"/>
      <c r="E186" s="662"/>
      <c r="F186" s="662"/>
      <c r="G186" s="662"/>
      <c r="H186" s="663"/>
      <c r="I186" s="662"/>
      <c r="J186" s="662"/>
    </row>
    <row r="187" spans="1:10" ht="15.75" customHeight="1">
      <c r="A187" s="661"/>
      <c r="B187" s="662"/>
      <c r="C187" s="662"/>
      <c r="D187" s="662"/>
      <c r="E187" s="662"/>
      <c r="F187" s="662"/>
      <c r="G187" s="662"/>
      <c r="H187" s="663"/>
      <c r="I187" s="662"/>
      <c r="J187" s="662"/>
    </row>
    <row r="188" spans="1:10" ht="15.75" customHeight="1">
      <c r="A188" s="661"/>
      <c r="B188" s="662"/>
      <c r="C188" s="662"/>
      <c r="D188" s="662"/>
      <c r="E188" s="662"/>
      <c r="F188" s="662"/>
      <c r="G188" s="662"/>
      <c r="H188" s="663"/>
      <c r="I188" s="662"/>
      <c r="J188" s="662"/>
    </row>
    <row r="189" spans="1:10" ht="15.75" customHeight="1">
      <c r="A189" s="661"/>
      <c r="B189" s="662"/>
      <c r="C189" s="662"/>
      <c r="D189" s="662"/>
      <c r="E189" s="662"/>
      <c r="F189" s="662"/>
      <c r="G189" s="662"/>
      <c r="H189" s="663"/>
      <c r="I189" s="662"/>
      <c r="J189" s="662"/>
    </row>
    <row r="190" spans="1:10" ht="15.75" customHeight="1">
      <c r="A190" s="661"/>
      <c r="B190" s="662"/>
      <c r="C190" s="662"/>
      <c r="D190" s="662"/>
      <c r="E190" s="662"/>
      <c r="F190" s="662"/>
      <c r="G190" s="662"/>
      <c r="H190" s="663"/>
      <c r="I190" s="662"/>
      <c r="J190" s="662"/>
    </row>
    <row r="191" spans="1:10" ht="15.75" customHeight="1">
      <c r="A191" s="661"/>
      <c r="B191" s="662"/>
      <c r="C191" s="662"/>
      <c r="D191" s="662"/>
      <c r="E191" s="662"/>
      <c r="F191" s="662"/>
      <c r="G191" s="662"/>
      <c r="H191" s="663"/>
      <c r="I191" s="662"/>
      <c r="J191" s="662"/>
    </row>
    <row r="192" spans="1:10" ht="15.75" customHeight="1">
      <c r="A192" s="661"/>
      <c r="B192" s="662"/>
      <c r="C192" s="662"/>
      <c r="D192" s="662"/>
      <c r="E192" s="662"/>
      <c r="F192" s="662"/>
      <c r="G192" s="662"/>
      <c r="H192" s="663"/>
      <c r="I192" s="662"/>
      <c r="J192" s="662"/>
    </row>
    <row r="193" spans="1:10" ht="15.75" customHeight="1">
      <c r="A193" s="661"/>
      <c r="B193" s="662"/>
      <c r="C193" s="662"/>
      <c r="D193" s="662"/>
      <c r="E193" s="662"/>
      <c r="F193" s="662"/>
      <c r="G193" s="662"/>
      <c r="H193" s="663"/>
      <c r="I193" s="662"/>
      <c r="J193" s="662"/>
    </row>
    <row r="194" spans="1:10" ht="15.75" customHeight="1">
      <c r="A194" s="661"/>
      <c r="B194" s="662"/>
      <c r="C194" s="662"/>
      <c r="D194" s="662"/>
      <c r="E194" s="662"/>
      <c r="F194" s="662"/>
      <c r="G194" s="662"/>
      <c r="H194" s="663"/>
      <c r="I194" s="662"/>
      <c r="J194" s="662"/>
    </row>
    <row r="195" spans="1:10" ht="15.75" customHeight="1">
      <c r="A195" s="661"/>
      <c r="B195" s="662"/>
      <c r="C195" s="662"/>
      <c r="D195" s="662"/>
      <c r="E195" s="662"/>
      <c r="F195" s="662"/>
      <c r="G195" s="662"/>
      <c r="H195" s="663"/>
      <c r="I195" s="662"/>
      <c r="J195" s="662"/>
    </row>
    <row r="196" spans="1:10" ht="15.75" customHeight="1">
      <c r="A196" s="661"/>
      <c r="B196" s="662"/>
      <c r="C196" s="662"/>
      <c r="D196" s="662"/>
      <c r="E196" s="662"/>
      <c r="F196" s="662"/>
      <c r="G196" s="662"/>
      <c r="H196" s="663"/>
      <c r="I196" s="662"/>
      <c r="J196" s="662"/>
    </row>
    <row r="197" spans="1:10" ht="15.75" customHeight="1">
      <c r="A197" s="661"/>
      <c r="B197" s="662"/>
      <c r="C197" s="662"/>
      <c r="D197" s="662"/>
      <c r="E197" s="662"/>
      <c r="F197" s="662"/>
      <c r="G197" s="662"/>
      <c r="H197" s="663"/>
      <c r="I197" s="662"/>
      <c r="J197" s="662"/>
    </row>
    <row r="198" spans="1:10" ht="15.75" customHeight="1">
      <c r="A198" s="661"/>
      <c r="B198" s="662"/>
      <c r="C198" s="662"/>
      <c r="D198" s="662"/>
      <c r="E198" s="662"/>
      <c r="F198" s="662"/>
      <c r="G198" s="662"/>
      <c r="H198" s="663"/>
      <c r="I198" s="662"/>
      <c r="J198" s="662"/>
    </row>
    <row r="199" spans="1:10" ht="15.75" customHeight="1">
      <c r="A199" s="661"/>
      <c r="B199" s="662"/>
      <c r="C199" s="662"/>
      <c r="D199" s="662"/>
      <c r="E199" s="662"/>
      <c r="F199" s="662"/>
      <c r="G199" s="662"/>
      <c r="H199" s="663"/>
      <c r="I199" s="662"/>
      <c r="J199" s="662"/>
    </row>
    <row r="200" spans="1:10" ht="15.75" customHeight="1">
      <c r="A200" s="661"/>
      <c r="B200" s="662"/>
      <c r="C200" s="662"/>
      <c r="D200" s="662"/>
      <c r="E200" s="662"/>
      <c r="F200" s="662"/>
      <c r="G200" s="662"/>
      <c r="H200" s="663"/>
      <c r="I200" s="662"/>
      <c r="J200" s="662"/>
    </row>
    <row r="201" spans="1:10" ht="15.75" customHeight="1">
      <c r="A201" s="661"/>
      <c r="B201" s="662"/>
      <c r="C201" s="662"/>
      <c r="D201" s="662"/>
      <c r="E201" s="662"/>
      <c r="F201" s="662"/>
      <c r="G201" s="662"/>
      <c r="H201" s="663"/>
      <c r="I201" s="662"/>
      <c r="J201" s="662"/>
    </row>
    <row r="202" spans="1:10" ht="15.75" customHeight="1">
      <c r="A202" s="661"/>
      <c r="B202" s="662"/>
      <c r="C202" s="662"/>
      <c r="D202" s="662"/>
      <c r="E202" s="662"/>
      <c r="F202" s="662"/>
      <c r="G202" s="662"/>
      <c r="H202" s="663"/>
      <c r="I202" s="662"/>
      <c r="J202" s="662"/>
    </row>
    <row r="203" spans="1:10" ht="15.75" customHeight="1">
      <c r="A203" s="661"/>
      <c r="B203" s="662"/>
      <c r="C203" s="662"/>
      <c r="D203" s="662"/>
      <c r="E203" s="662"/>
      <c r="F203" s="662"/>
      <c r="G203" s="662"/>
      <c r="H203" s="663"/>
      <c r="I203" s="662"/>
      <c r="J203" s="662"/>
    </row>
    <row r="204" spans="1:10" ht="15.75" customHeight="1">
      <c r="A204" s="661"/>
      <c r="B204" s="662"/>
      <c r="C204" s="662"/>
      <c r="D204" s="662"/>
      <c r="E204" s="662"/>
      <c r="F204" s="662"/>
      <c r="G204" s="662"/>
      <c r="H204" s="663"/>
      <c r="I204" s="662"/>
      <c r="J204" s="662"/>
    </row>
    <row r="205" spans="1:10" ht="15.75" customHeight="1">
      <c r="A205" s="661"/>
      <c r="B205" s="662"/>
      <c r="C205" s="662"/>
      <c r="D205" s="662"/>
      <c r="E205" s="662"/>
      <c r="F205" s="662"/>
      <c r="G205" s="662"/>
      <c r="H205" s="663"/>
      <c r="I205" s="662"/>
      <c r="J205" s="662"/>
    </row>
    <row r="206" spans="1:10" ht="15.75" customHeight="1">
      <c r="A206" s="661"/>
      <c r="B206" s="662"/>
      <c r="C206" s="662"/>
      <c r="D206" s="662"/>
      <c r="E206" s="662"/>
      <c r="F206" s="662"/>
      <c r="G206" s="662"/>
      <c r="H206" s="663"/>
      <c r="I206" s="662"/>
      <c r="J206" s="662"/>
    </row>
    <row r="207" spans="1:10" ht="15.75" customHeight="1">
      <c r="A207" s="661"/>
      <c r="B207" s="662"/>
      <c r="C207" s="662"/>
      <c r="D207" s="662"/>
      <c r="E207" s="662"/>
      <c r="F207" s="662"/>
      <c r="G207" s="662"/>
      <c r="H207" s="663"/>
      <c r="I207" s="662"/>
      <c r="J207" s="662"/>
    </row>
    <row r="208" spans="1:10" ht="15.75" customHeight="1">
      <c r="A208" s="661"/>
      <c r="B208" s="662"/>
      <c r="C208" s="662"/>
      <c r="D208" s="662"/>
      <c r="E208" s="662"/>
      <c r="F208" s="662"/>
      <c r="G208" s="662"/>
      <c r="H208" s="663"/>
      <c r="I208" s="662"/>
      <c r="J208" s="662"/>
    </row>
    <row r="209" spans="1:10" ht="15.75" customHeight="1">
      <c r="A209" s="661"/>
      <c r="B209" s="662"/>
      <c r="C209" s="662"/>
      <c r="D209" s="662"/>
      <c r="E209" s="662"/>
      <c r="F209" s="662"/>
      <c r="G209" s="662"/>
      <c r="H209" s="663"/>
      <c r="I209" s="662"/>
      <c r="J209" s="662"/>
    </row>
    <row r="210" spans="1:10" ht="15.75" customHeight="1">
      <c r="A210" s="661"/>
      <c r="B210" s="662"/>
      <c r="C210" s="662"/>
      <c r="D210" s="662"/>
      <c r="E210" s="662"/>
      <c r="F210" s="662"/>
      <c r="G210" s="662"/>
      <c r="H210" s="663"/>
      <c r="I210" s="662"/>
      <c r="J210" s="662"/>
    </row>
    <row r="211" spans="1:10" ht="15.75" customHeight="1">
      <c r="A211" s="661"/>
      <c r="B211" s="662"/>
      <c r="C211" s="662"/>
      <c r="D211" s="662"/>
      <c r="E211" s="662"/>
      <c r="F211" s="662"/>
      <c r="G211" s="662"/>
      <c r="H211" s="663"/>
      <c r="I211" s="662"/>
      <c r="J211" s="662"/>
    </row>
    <row r="212" spans="1:10" ht="15.75" customHeight="1">
      <c r="A212" s="661"/>
      <c r="B212" s="662"/>
      <c r="C212" s="662"/>
      <c r="D212" s="662"/>
      <c r="E212" s="662"/>
      <c r="F212" s="662"/>
      <c r="G212" s="662"/>
      <c r="H212" s="663"/>
      <c r="I212" s="662"/>
      <c r="J212" s="662"/>
    </row>
    <row r="213" spans="1:10" ht="15.75" customHeight="1">
      <c r="A213" s="661"/>
      <c r="B213" s="662"/>
      <c r="C213" s="662"/>
      <c r="D213" s="662"/>
      <c r="E213" s="662"/>
      <c r="F213" s="662"/>
      <c r="G213" s="662"/>
      <c r="H213" s="663"/>
      <c r="I213" s="662"/>
      <c r="J213" s="662"/>
    </row>
    <row r="214" spans="1:10" ht="15.75" customHeight="1">
      <c r="A214" s="661"/>
      <c r="B214" s="662"/>
      <c r="C214" s="662"/>
      <c r="D214" s="662"/>
      <c r="E214" s="662"/>
      <c r="F214" s="662"/>
      <c r="G214" s="662"/>
      <c r="H214" s="663"/>
      <c r="I214" s="662"/>
      <c r="J214" s="662"/>
    </row>
    <row r="215" spans="1:10" ht="15.75" customHeight="1">
      <c r="A215" s="661"/>
      <c r="B215" s="662"/>
      <c r="C215" s="662"/>
      <c r="D215" s="662"/>
      <c r="E215" s="662"/>
      <c r="F215" s="662"/>
      <c r="G215" s="662"/>
      <c r="H215" s="663"/>
      <c r="I215" s="662"/>
      <c r="J215" s="662"/>
    </row>
    <row r="216" spans="1:10" ht="15.75" customHeight="1">
      <c r="A216" s="661"/>
      <c r="B216" s="662"/>
      <c r="C216" s="662"/>
      <c r="D216" s="662"/>
      <c r="E216" s="662"/>
      <c r="F216" s="662"/>
      <c r="G216" s="662"/>
      <c r="H216" s="663"/>
      <c r="I216" s="662"/>
      <c r="J216" s="662"/>
    </row>
    <row r="217" spans="1:10" ht="15.75" customHeight="1">
      <c r="A217" s="661"/>
      <c r="B217" s="662"/>
      <c r="C217" s="662"/>
      <c r="D217" s="662"/>
      <c r="E217" s="662"/>
      <c r="F217" s="662"/>
      <c r="G217" s="662"/>
      <c r="H217" s="663"/>
      <c r="I217" s="662"/>
      <c r="J217" s="662"/>
    </row>
    <row r="218" spans="1:10" ht="15.75" customHeight="1">
      <c r="A218" s="661"/>
      <c r="B218" s="662"/>
      <c r="C218" s="662"/>
      <c r="D218" s="662"/>
      <c r="E218" s="662"/>
      <c r="F218" s="662"/>
      <c r="G218" s="662"/>
      <c r="H218" s="663"/>
      <c r="I218" s="662"/>
      <c r="J218" s="662"/>
    </row>
    <row r="219" spans="1:10" ht="15.75" customHeight="1">
      <c r="A219" s="661"/>
      <c r="B219" s="662"/>
      <c r="C219" s="662"/>
      <c r="D219" s="662"/>
      <c r="E219" s="662"/>
      <c r="F219" s="662"/>
      <c r="G219" s="662"/>
      <c r="H219" s="663"/>
      <c r="I219" s="662"/>
      <c r="J219" s="662"/>
    </row>
    <row r="220" spans="1:10" ht="15.75" customHeight="1">
      <c r="A220" s="661"/>
      <c r="B220" s="662"/>
      <c r="C220" s="662"/>
      <c r="D220" s="662"/>
      <c r="E220" s="662"/>
      <c r="F220" s="662"/>
      <c r="G220" s="662"/>
      <c r="H220" s="663"/>
      <c r="I220" s="662"/>
      <c r="J220" s="662"/>
    </row>
    <row r="221" spans="1:10" ht="15.75" customHeight="1">
      <c r="A221" s="661"/>
      <c r="B221" s="662"/>
      <c r="C221" s="662"/>
      <c r="D221" s="662"/>
      <c r="E221" s="662"/>
      <c r="F221" s="662"/>
      <c r="G221" s="662"/>
      <c r="H221" s="663"/>
      <c r="I221" s="662"/>
      <c r="J221" s="662"/>
    </row>
    <row r="222" spans="1:10" ht="15.75" customHeight="1">
      <c r="A222" s="661"/>
      <c r="B222" s="662"/>
      <c r="C222" s="662"/>
      <c r="D222" s="662"/>
      <c r="E222" s="662"/>
      <c r="F222" s="662"/>
      <c r="G222" s="662"/>
      <c r="H222" s="663"/>
      <c r="I222" s="662"/>
      <c r="J222" s="662"/>
    </row>
    <row r="223" spans="1:10" ht="15.75" customHeight="1">
      <c r="A223" s="661"/>
      <c r="B223" s="662"/>
      <c r="C223" s="662"/>
      <c r="D223" s="662"/>
      <c r="E223" s="662"/>
      <c r="F223" s="662"/>
      <c r="G223" s="662"/>
      <c r="H223" s="663"/>
      <c r="I223" s="662"/>
      <c r="J223" s="662"/>
    </row>
    <row r="224" spans="1:10" ht="15.75" customHeight="1">
      <c r="A224" s="661"/>
      <c r="B224" s="662"/>
      <c r="C224" s="662"/>
      <c r="D224" s="662"/>
      <c r="E224" s="662"/>
      <c r="F224" s="662"/>
      <c r="G224" s="662"/>
      <c r="H224" s="663"/>
      <c r="I224" s="662"/>
      <c r="J224" s="662"/>
    </row>
    <row r="225" spans="1:10" ht="15.75" customHeight="1">
      <c r="A225" s="661"/>
      <c r="B225" s="662"/>
      <c r="C225" s="662"/>
      <c r="D225" s="662"/>
      <c r="E225" s="662"/>
      <c r="F225" s="662"/>
      <c r="G225" s="662"/>
      <c r="H225" s="663"/>
      <c r="I225" s="662"/>
      <c r="J225" s="662"/>
    </row>
    <row r="226" spans="1:10" ht="15.75" customHeight="1">
      <c r="A226" s="661"/>
      <c r="B226" s="662"/>
      <c r="C226" s="662"/>
      <c r="D226" s="662"/>
      <c r="E226" s="662"/>
      <c r="F226" s="662"/>
      <c r="G226" s="662"/>
      <c r="H226" s="663"/>
      <c r="I226" s="662"/>
      <c r="J226" s="662"/>
    </row>
    <row r="227" spans="1:10" ht="15.75" customHeight="1">
      <c r="A227" s="661"/>
      <c r="B227" s="662"/>
      <c r="C227" s="662"/>
      <c r="D227" s="662"/>
      <c r="E227" s="662"/>
      <c r="F227" s="662"/>
      <c r="G227" s="662"/>
      <c r="H227" s="663"/>
      <c r="I227" s="662"/>
      <c r="J227" s="662"/>
    </row>
    <row r="228" spans="1:10" ht="15.75" customHeight="1">
      <c r="A228" s="661"/>
      <c r="B228" s="662"/>
      <c r="C228" s="662"/>
      <c r="D228" s="662"/>
      <c r="E228" s="662"/>
      <c r="F228" s="662"/>
      <c r="G228" s="662"/>
      <c r="H228" s="663"/>
      <c r="I228" s="662"/>
      <c r="J228" s="662"/>
    </row>
    <row r="229" spans="1:10" ht="15.75" customHeight="1">
      <c r="A229" s="661"/>
      <c r="B229" s="662"/>
      <c r="C229" s="662"/>
      <c r="D229" s="662"/>
      <c r="E229" s="662"/>
      <c r="F229" s="662"/>
      <c r="G229" s="662"/>
      <c r="H229" s="663"/>
      <c r="I229" s="662"/>
      <c r="J229" s="662"/>
    </row>
    <row r="230" spans="1:10" ht="15.75" customHeight="1">
      <c r="A230" s="661"/>
      <c r="B230" s="662"/>
      <c r="C230" s="662"/>
      <c r="D230" s="662"/>
      <c r="E230" s="662"/>
      <c r="F230" s="662"/>
      <c r="G230" s="662"/>
      <c r="H230" s="663"/>
      <c r="I230" s="662"/>
      <c r="J230" s="662"/>
    </row>
    <row r="231" spans="1:10" ht="15.75" customHeight="1">
      <c r="A231" s="661"/>
      <c r="B231" s="662"/>
      <c r="C231" s="662"/>
      <c r="D231" s="662"/>
      <c r="E231" s="662"/>
      <c r="F231" s="662"/>
      <c r="G231" s="662"/>
      <c r="H231" s="663"/>
      <c r="I231" s="662"/>
      <c r="J231" s="662"/>
    </row>
    <row r="232" spans="1:10" ht="15.75" customHeight="1">
      <c r="A232" s="661"/>
      <c r="B232" s="662"/>
      <c r="C232" s="662"/>
      <c r="D232" s="662"/>
      <c r="E232" s="662"/>
      <c r="F232" s="662"/>
      <c r="G232" s="662"/>
      <c r="H232" s="663"/>
      <c r="I232" s="662"/>
      <c r="J232" s="662"/>
    </row>
    <row r="233" spans="1:10" ht="15.75" customHeight="1">
      <c r="A233" s="661"/>
      <c r="B233" s="662"/>
      <c r="C233" s="662"/>
      <c r="D233" s="662"/>
      <c r="E233" s="662"/>
      <c r="F233" s="662"/>
      <c r="G233" s="662"/>
      <c r="H233" s="663"/>
      <c r="I233" s="662"/>
      <c r="J233" s="662"/>
    </row>
    <row r="234" spans="1:10" ht="15.75" customHeight="1">
      <c r="A234" s="661"/>
      <c r="B234" s="662"/>
      <c r="C234" s="662"/>
      <c r="D234" s="662"/>
      <c r="E234" s="662"/>
      <c r="F234" s="662"/>
      <c r="G234" s="662"/>
      <c r="H234" s="663"/>
      <c r="I234" s="662"/>
      <c r="J234" s="662"/>
    </row>
    <row r="235" spans="1:10" ht="15.75" customHeight="1">
      <c r="A235" s="661"/>
      <c r="B235" s="662"/>
      <c r="C235" s="662"/>
      <c r="D235" s="662"/>
      <c r="E235" s="662"/>
      <c r="F235" s="662"/>
      <c r="G235" s="662"/>
      <c r="H235" s="663"/>
      <c r="I235" s="662"/>
      <c r="J235" s="662"/>
    </row>
    <row r="236" spans="1:10" ht="15.75" customHeight="1">
      <c r="A236" s="661"/>
      <c r="B236" s="662"/>
      <c r="C236" s="662"/>
      <c r="D236" s="662"/>
      <c r="E236" s="662"/>
      <c r="F236" s="662"/>
      <c r="G236" s="662"/>
      <c r="H236" s="663"/>
      <c r="I236" s="662"/>
      <c r="J236" s="662"/>
    </row>
    <row r="237" spans="1:10" ht="15.75" customHeight="1">
      <c r="A237" s="661"/>
      <c r="B237" s="662"/>
      <c r="C237" s="662"/>
      <c r="D237" s="662"/>
      <c r="E237" s="662"/>
      <c r="F237" s="662"/>
      <c r="G237" s="662"/>
      <c r="H237" s="663"/>
      <c r="I237" s="662"/>
      <c r="J237" s="662"/>
    </row>
    <row r="238" spans="1:10" ht="15.75" customHeight="1">
      <c r="A238" s="661"/>
      <c r="B238" s="662"/>
      <c r="C238" s="662"/>
      <c r="D238" s="662"/>
      <c r="E238" s="662"/>
      <c r="F238" s="662"/>
      <c r="G238" s="662"/>
      <c r="H238" s="663"/>
      <c r="I238" s="662"/>
      <c r="J238" s="662"/>
    </row>
    <row r="239" spans="1:10" ht="15.75" customHeight="1">
      <c r="A239" s="661"/>
      <c r="B239" s="662"/>
      <c r="C239" s="662"/>
      <c r="D239" s="662"/>
      <c r="E239" s="662"/>
      <c r="F239" s="662"/>
      <c r="G239" s="662"/>
      <c r="H239" s="663"/>
      <c r="I239" s="662"/>
      <c r="J239" s="662"/>
    </row>
    <row r="240" spans="1:10" ht="15.75" customHeight="1">
      <c r="A240" s="661"/>
      <c r="B240" s="662"/>
      <c r="C240" s="662"/>
      <c r="D240" s="662"/>
      <c r="E240" s="662"/>
      <c r="F240" s="662"/>
      <c r="G240" s="662"/>
      <c r="H240" s="663"/>
      <c r="I240" s="662"/>
      <c r="J240" s="662"/>
    </row>
    <row r="241" spans="1:10" ht="15.75" customHeight="1">
      <c r="A241" s="661"/>
      <c r="B241" s="662"/>
      <c r="C241" s="662"/>
      <c r="D241" s="662"/>
      <c r="E241" s="662"/>
      <c r="F241" s="662"/>
      <c r="G241" s="662"/>
      <c r="H241" s="663"/>
      <c r="I241" s="662"/>
      <c r="J241" s="662"/>
    </row>
    <row r="242" spans="1:10" ht="15.75" customHeight="1">
      <c r="A242" s="661"/>
      <c r="B242" s="662"/>
      <c r="C242" s="662"/>
      <c r="D242" s="662"/>
      <c r="E242" s="662"/>
      <c r="F242" s="662"/>
      <c r="G242" s="662"/>
      <c r="H242" s="663"/>
      <c r="I242" s="662"/>
      <c r="J242" s="662"/>
    </row>
    <row r="243" spans="1:10" ht="15.75" customHeight="1">
      <c r="A243" s="661"/>
      <c r="B243" s="662"/>
      <c r="C243" s="662"/>
      <c r="D243" s="662"/>
      <c r="E243" s="662"/>
      <c r="F243" s="662"/>
      <c r="G243" s="662"/>
      <c r="H243" s="663"/>
      <c r="I243" s="662"/>
      <c r="J243" s="662"/>
    </row>
    <row r="244" spans="1:10" ht="15.75" customHeight="1">
      <c r="A244" s="661"/>
      <c r="B244" s="662"/>
      <c r="C244" s="662"/>
      <c r="D244" s="662"/>
      <c r="E244" s="662"/>
      <c r="F244" s="662"/>
      <c r="G244" s="662"/>
      <c r="H244" s="663"/>
      <c r="I244" s="662"/>
      <c r="J244" s="662"/>
    </row>
    <row r="245" spans="1:10" ht="15.75" customHeight="1">
      <c r="A245" s="661"/>
      <c r="B245" s="662"/>
      <c r="C245" s="662"/>
      <c r="D245" s="662"/>
      <c r="E245" s="662"/>
      <c r="F245" s="662"/>
      <c r="G245" s="662"/>
      <c r="H245" s="663"/>
      <c r="I245" s="662"/>
      <c r="J245" s="662"/>
    </row>
    <row r="246" spans="1:10" ht="15.75" customHeight="1">
      <c r="A246" s="661"/>
      <c r="B246" s="662"/>
      <c r="C246" s="662"/>
      <c r="D246" s="662"/>
      <c r="E246" s="662"/>
      <c r="F246" s="662"/>
      <c r="G246" s="662"/>
      <c r="H246" s="663"/>
      <c r="I246" s="662"/>
      <c r="J246" s="662"/>
    </row>
    <row r="247" spans="1:10" ht="15.75" customHeight="1">
      <c r="A247" s="661"/>
      <c r="B247" s="662"/>
      <c r="C247" s="662"/>
      <c r="D247" s="662"/>
      <c r="E247" s="662"/>
      <c r="F247" s="662"/>
      <c r="G247" s="662"/>
      <c r="H247" s="663"/>
      <c r="I247" s="662"/>
      <c r="J247" s="662"/>
    </row>
    <row r="248" spans="1:10" ht="15.75" customHeight="1">
      <c r="A248" s="661"/>
      <c r="B248" s="662"/>
      <c r="C248" s="662"/>
      <c r="D248" s="662"/>
      <c r="E248" s="662"/>
      <c r="F248" s="662"/>
      <c r="G248" s="662"/>
      <c r="H248" s="663"/>
      <c r="I248" s="662"/>
      <c r="J248" s="662"/>
    </row>
    <row r="249" spans="1:10" ht="15.75" customHeight="1">
      <c r="A249" s="661"/>
      <c r="B249" s="662"/>
      <c r="C249" s="662"/>
      <c r="D249" s="662"/>
      <c r="E249" s="662"/>
      <c r="F249" s="662"/>
      <c r="G249" s="662"/>
      <c r="H249" s="663"/>
      <c r="I249" s="662"/>
      <c r="J249" s="662"/>
    </row>
    <row r="250" spans="1:10" ht="15.75" customHeight="1">
      <c r="A250" s="661"/>
      <c r="B250" s="662"/>
      <c r="C250" s="662"/>
      <c r="D250" s="662"/>
      <c r="E250" s="662"/>
      <c r="F250" s="662"/>
      <c r="G250" s="662"/>
      <c r="H250" s="663"/>
      <c r="I250" s="662"/>
      <c r="J250" s="662"/>
    </row>
    <row r="251" spans="1:10" ht="15.75" customHeight="1">
      <c r="A251" s="661"/>
      <c r="B251" s="662"/>
      <c r="C251" s="662"/>
      <c r="D251" s="662"/>
      <c r="E251" s="662"/>
      <c r="F251" s="662"/>
      <c r="G251" s="662"/>
      <c r="H251" s="663"/>
      <c r="I251" s="662"/>
      <c r="J251" s="662"/>
    </row>
    <row r="252" spans="1:10" ht="15.75" customHeight="1"/>
    <row r="253" spans="1:10" ht="15.75" customHeight="1"/>
    <row r="254" spans="1:10" ht="15.75" customHeight="1"/>
    <row r="255" spans="1:10" ht="15.75" customHeight="1"/>
    <row r="256" spans="1:10"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7">
    <mergeCell ref="I8:I10"/>
    <mergeCell ref="B13:B16"/>
    <mergeCell ref="I13:I16"/>
    <mergeCell ref="A35:J37"/>
    <mergeCell ref="A39:J39"/>
    <mergeCell ref="D13:D16"/>
    <mergeCell ref="E13:E16"/>
    <mergeCell ref="B21:B22"/>
    <mergeCell ref="D21:D22"/>
    <mergeCell ref="E21:E22"/>
    <mergeCell ref="I29:I31"/>
    <mergeCell ref="I17:I24"/>
    <mergeCell ref="A1:A2"/>
    <mergeCell ref="B7:B10"/>
    <mergeCell ref="C7:C10"/>
    <mergeCell ref="D7:D10"/>
    <mergeCell ref="E7:E10"/>
  </mergeCells>
  <hyperlinks>
    <hyperlink ref="B2" location="Materials!A1" display="Constructions and custom projects can be built up from a range of items using &quot;custom&quot; and then entering items as per the &quot;materials&quot; tab" xr:uid="{00000000-0004-0000-0600-000000000000}"/>
    <hyperlink ref="A35" location="Materials!A1" display="For custom build projects and constructions, please enter the details above and then compile a list of materials from the materials tab which can be entered into the Calculator as items associated with the custom project (as an inventory item). See the tutorial video at https://youtu.be/3rWsT6NiKOw " xr:uid="{00000000-0004-0000-0600-00000100000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r:uid="{00000000-0002-0000-0600-000000000000}">
          <x14:formula1>
            <xm:f>Materials!$I$6:$I$126</xm:f>
          </x14:formula1>
          <xm:sqref>F41:F51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3CA00"/>
  </sheetPr>
  <dimension ref="A1:H1000"/>
  <sheetViews>
    <sheetView workbookViewId="0"/>
  </sheetViews>
  <sheetFormatPr defaultColWidth="14.42578125" defaultRowHeight="15" customHeight="1"/>
  <cols>
    <col min="1" max="1" width="36.42578125" customWidth="1"/>
    <col min="2" max="2" width="35.5703125" customWidth="1"/>
    <col min="3" max="3" width="37" customWidth="1"/>
    <col min="4" max="4" width="20.85546875" customWidth="1"/>
    <col min="5" max="5" width="22.28515625" customWidth="1"/>
    <col min="6" max="6" width="23.7109375" customWidth="1"/>
    <col min="7" max="7" width="4.42578125" customWidth="1"/>
    <col min="8" max="8" width="59.28515625" customWidth="1"/>
  </cols>
  <sheetData>
    <row r="1" spans="1:8" ht="25.5" customHeight="1">
      <c r="A1" s="1158" t="s">
        <v>16</v>
      </c>
      <c r="B1" s="74" t="s">
        <v>664</v>
      </c>
      <c r="C1" s="664"/>
      <c r="D1" s="665"/>
      <c r="E1" s="665"/>
      <c r="F1" s="665"/>
      <c r="G1" s="665"/>
      <c r="H1" s="665"/>
    </row>
    <row r="2" spans="1:8" ht="16.5" customHeight="1">
      <c r="A2" s="1159"/>
      <c r="B2" s="666"/>
      <c r="C2" s="666"/>
      <c r="D2" s="667"/>
      <c r="E2" s="668"/>
      <c r="F2" s="667"/>
      <c r="G2" s="669"/>
      <c r="H2" s="669"/>
    </row>
    <row r="3" spans="1:8" ht="68.25" customHeight="1">
      <c r="A3" s="77" t="s">
        <v>113</v>
      </c>
      <c r="B3" s="78"/>
      <c r="C3" s="78"/>
      <c r="D3" s="670"/>
      <c r="E3" s="80"/>
      <c r="F3" s="80"/>
      <c r="G3" s="80"/>
      <c r="H3" s="80"/>
    </row>
    <row r="4" spans="1:8" ht="38.25" customHeight="1">
      <c r="A4" s="92" t="s">
        <v>84</v>
      </c>
      <c r="B4" s="92" t="s">
        <v>665</v>
      </c>
      <c r="C4" s="92" t="s">
        <v>85</v>
      </c>
      <c r="D4" s="92" t="s">
        <v>283</v>
      </c>
      <c r="E4" s="92" t="s">
        <v>464</v>
      </c>
      <c r="F4" s="92" t="s">
        <v>666</v>
      </c>
      <c r="G4" s="92"/>
      <c r="H4" s="92" t="s">
        <v>87</v>
      </c>
    </row>
    <row r="5" spans="1:8" ht="19.5">
      <c r="A5" s="143" t="s">
        <v>667</v>
      </c>
      <c r="B5" s="134"/>
      <c r="C5" s="134"/>
      <c r="D5" s="176"/>
      <c r="E5" s="134"/>
      <c r="F5" s="134"/>
      <c r="G5" s="134"/>
      <c r="H5" s="134"/>
    </row>
    <row r="6" spans="1:8" ht="19.5">
      <c r="A6" s="1244" t="s">
        <v>301</v>
      </c>
      <c r="B6" s="671" t="s">
        <v>668</v>
      </c>
      <c r="C6" s="213" t="s">
        <v>669</v>
      </c>
      <c r="D6" s="238" t="s">
        <v>77</v>
      </c>
      <c r="E6" s="672"/>
      <c r="F6" s="672"/>
      <c r="G6" s="1225"/>
      <c r="H6" s="1236" t="s">
        <v>670</v>
      </c>
    </row>
    <row r="7" spans="1:8" ht="19.5">
      <c r="A7" s="1245"/>
      <c r="B7" s="673" t="s">
        <v>671</v>
      </c>
      <c r="C7" s="191" t="s">
        <v>672</v>
      </c>
      <c r="D7" s="52" t="s">
        <v>77</v>
      </c>
      <c r="E7" s="50"/>
      <c r="F7" s="50"/>
      <c r="G7" s="1151"/>
      <c r="H7" s="1151"/>
    </row>
    <row r="8" spans="1:8" ht="19.5">
      <c r="A8" s="1245"/>
      <c r="B8" s="673" t="s">
        <v>673</v>
      </c>
      <c r="C8" s="191" t="s">
        <v>674</v>
      </c>
      <c r="D8" s="52" t="s">
        <v>77</v>
      </c>
      <c r="E8" s="50"/>
      <c r="F8" s="50"/>
      <c r="G8" s="1151"/>
      <c r="H8" s="1151"/>
    </row>
    <row r="9" spans="1:8" ht="19.5">
      <c r="A9" s="1245"/>
      <c r="B9" s="673" t="s">
        <v>675</v>
      </c>
      <c r="C9" s="191" t="s">
        <v>676</v>
      </c>
      <c r="D9" s="52" t="s">
        <v>77</v>
      </c>
      <c r="E9" s="50"/>
      <c r="F9" s="50"/>
      <c r="G9" s="1151"/>
      <c r="H9" s="1151"/>
    </row>
    <row r="10" spans="1:8" ht="19.5">
      <c r="A10" s="1245"/>
      <c r="B10" s="673" t="s">
        <v>677</v>
      </c>
      <c r="C10" s="191" t="s">
        <v>678</v>
      </c>
      <c r="D10" s="52" t="s">
        <v>77</v>
      </c>
      <c r="E10" s="50"/>
      <c r="F10" s="50"/>
      <c r="G10" s="1151"/>
      <c r="H10" s="1151"/>
    </row>
    <row r="11" spans="1:8" ht="19.5">
      <c r="A11" s="1245"/>
      <c r="B11" s="673" t="s">
        <v>679</v>
      </c>
      <c r="C11" s="191" t="s">
        <v>680</v>
      </c>
      <c r="D11" s="52" t="s">
        <v>77</v>
      </c>
      <c r="E11" s="50"/>
      <c r="F11" s="50"/>
      <c r="G11" s="1151"/>
      <c r="H11" s="1151"/>
    </row>
    <row r="12" spans="1:8" ht="19.5">
      <c r="A12" s="1245"/>
      <c r="B12" s="673" t="s">
        <v>681</v>
      </c>
      <c r="C12" s="191" t="s">
        <v>682</v>
      </c>
      <c r="D12" s="52" t="s">
        <v>77</v>
      </c>
      <c r="E12" s="50"/>
      <c r="F12" s="50"/>
      <c r="G12" s="1151"/>
      <c r="H12" s="1151"/>
    </row>
    <row r="13" spans="1:8" ht="19.5">
      <c r="A13" s="1245"/>
      <c r="B13" s="673" t="s">
        <v>683</v>
      </c>
      <c r="C13" s="191" t="s">
        <v>684</v>
      </c>
      <c r="D13" s="52" t="s">
        <v>77</v>
      </c>
      <c r="E13" s="50"/>
      <c r="F13" s="50"/>
      <c r="G13" s="1151"/>
      <c r="H13" s="1151"/>
    </row>
    <row r="14" spans="1:8" ht="19.5">
      <c r="A14" s="1245"/>
      <c r="B14" s="673" t="s">
        <v>685</v>
      </c>
      <c r="C14" s="191" t="s">
        <v>686</v>
      </c>
      <c r="D14" s="52" t="s">
        <v>77</v>
      </c>
      <c r="E14" s="50"/>
      <c r="F14" s="50"/>
      <c r="G14" s="1151"/>
      <c r="H14" s="1151"/>
    </row>
    <row r="15" spans="1:8" ht="19.5">
      <c r="A15" s="1245"/>
      <c r="B15" s="673" t="s">
        <v>687</v>
      </c>
      <c r="C15" s="191" t="s">
        <v>688</v>
      </c>
      <c r="D15" s="52" t="s">
        <v>77</v>
      </c>
      <c r="E15" s="50"/>
      <c r="F15" s="50"/>
      <c r="G15" s="1151"/>
      <c r="H15" s="1151"/>
    </row>
    <row r="16" spans="1:8" ht="19.5">
      <c r="A16" s="1245"/>
      <c r="B16" s="673" t="s">
        <v>689</v>
      </c>
      <c r="C16" s="191" t="s">
        <v>690</v>
      </c>
      <c r="D16" s="52" t="s">
        <v>77</v>
      </c>
      <c r="E16" s="50"/>
      <c r="F16" s="50"/>
      <c r="G16" s="1151"/>
      <c r="H16" s="1151"/>
    </row>
    <row r="17" spans="1:8" ht="19.5">
      <c r="A17" s="1246"/>
      <c r="B17" s="674" t="s">
        <v>691</v>
      </c>
      <c r="C17" s="214" t="s">
        <v>692</v>
      </c>
      <c r="D17" s="201" t="s">
        <v>77</v>
      </c>
      <c r="E17" s="50"/>
      <c r="F17" s="50"/>
      <c r="G17" s="1152"/>
      <c r="H17" s="1152"/>
    </row>
    <row r="18" spans="1:8" ht="19.5">
      <c r="A18" s="1244" t="s">
        <v>693</v>
      </c>
      <c r="B18" s="673" t="s">
        <v>694</v>
      </c>
      <c r="C18" s="191" t="s">
        <v>695</v>
      </c>
      <c r="D18" s="52" t="s">
        <v>77</v>
      </c>
      <c r="E18" s="50"/>
      <c r="F18" s="52"/>
      <c r="G18" s="1223"/>
      <c r="H18" s="1227" t="s">
        <v>696</v>
      </c>
    </row>
    <row r="19" spans="1:8" ht="19.5">
      <c r="A19" s="1245"/>
      <c r="B19" s="673" t="s">
        <v>697</v>
      </c>
      <c r="C19" s="191" t="s">
        <v>695</v>
      </c>
      <c r="D19" s="52" t="s">
        <v>77</v>
      </c>
      <c r="E19" s="50"/>
      <c r="F19" s="52"/>
      <c r="G19" s="1151"/>
      <c r="H19" s="1151"/>
    </row>
    <row r="20" spans="1:8" ht="19.5">
      <c r="A20" s="1245"/>
      <c r="B20" s="673" t="s">
        <v>698</v>
      </c>
      <c r="C20" s="191" t="s">
        <v>695</v>
      </c>
      <c r="D20" s="52" t="s">
        <v>77</v>
      </c>
      <c r="E20" s="50"/>
      <c r="F20" s="52"/>
      <c r="G20" s="1151"/>
      <c r="H20" s="1151"/>
    </row>
    <row r="21" spans="1:8" ht="15.75" customHeight="1">
      <c r="A21" s="1245"/>
      <c r="B21" s="673" t="s">
        <v>699</v>
      </c>
      <c r="C21" s="191" t="s">
        <v>695</v>
      </c>
      <c r="D21" s="52" t="s">
        <v>77</v>
      </c>
      <c r="E21" s="50"/>
      <c r="F21" s="52"/>
      <c r="G21" s="1151"/>
      <c r="H21" s="1151"/>
    </row>
    <row r="22" spans="1:8" ht="15.75" customHeight="1">
      <c r="A22" s="1245"/>
      <c r="B22" s="673" t="s">
        <v>700</v>
      </c>
      <c r="C22" s="191" t="s">
        <v>695</v>
      </c>
      <c r="D22" s="52" t="s">
        <v>77</v>
      </c>
      <c r="E22" s="50"/>
      <c r="F22" s="52"/>
      <c r="G22" s="1151"/>
      <c r="H22" s="1151"/>
    </row>
    <row r="23" spans="1:8" ht="15.75" customHeight="1">
      <c r="A23" s="1245"/>
      <c r="B23" s="673" t="s">
        <v>701</v>
      </c>
      <c r="C23" s="191" t="s">
        <v>702</v>
      </c>
      <c r="D23" s="52" t="s">
        <v>77</v>
      </c>
      <c r="E23" s="50"/>
      <c r="F23" s="52"/>
      <c r="G23" s="1151"/>
      <c r="H23" s="1151"/>
    </row>
    <row r="24" spans="1:8" ht="15.75" customHeight="1">
      <c r="A24" s="1245"/>
      <c r="B24" s="673" t="s">
        <v>703</v>
      </c>
      <c r="C24" s="191" t="s">
        <v>672</v>
      </c>
      <c r="D24" s="52" t="s">
        <v>77</v>
      </c>
      <c r="E24" s="50"/>
      <c r="F24" s="52"/>
      <c r="G24" s="1151"/>
      <c r="H24" s="1151"/>
    </row>
    <row r="25" spans="1:8" ht="15.75" customHeight="1">
      <c r="A25" s="1245"/>
      <c r="B25" s="673" t="s">
        <v>704</v>
      </c>
      <c r="C25" s="191" t="s">
        <v>705</v>
      </c>
      <c r="D25" s="52" t="s">
        <v>77</v>
      </c>
      <c r="E25" s="50"/>
      <c r="F25" s="52"/>
      <c r="G25" s="1151"/>
      <c r="H25" s="1151"/>
    </row>
    <row r="26" spans="1:8" ht="15.75" customHeight="1">
      <c r="A26" s="1245"/>
      <c r="B26" s="673" t="s">
        <v>706</v>
      </c>
      <c r="C26" s="191" t="s">
        <v>707</v>
      </c>
      <c r="D26" s="52" t="s">
        <v>77</v>
      </c>
      <c r="E26" s="50"/>
      <c r="F26" s="52"/>
      <c r="G26" s="1151"/>
      <c r="H26" s="1151"/>
    </row>
    <row r="27" spans="1:8" ht="15.75" customHeight="1">
      <c r="A27" s="1245"/>
      <c r="B27" s="673" t="s">
        <v>708</v>
      </c>
      <c r="C27" s="191" t="s">
        <v>709</v>
      </c>
      <c r="D27" s="52" t="s">
        <v>77</v>
      </c>
      <c r="E27" s="50"/>
      <c r="F27" s="52"/>
      <c r="G27" s="1151"/>
      <c r="H27" s="1151"/>
    </row>
    <row r="28" spans="1:8" ht="15.75" customHeight="1">
      <c r="A28" s="1245"/>
      <c r="B28" s="673" t="s">
        <v>710</v>
      </c>
      <c r="C28" s="191" t="s">
        <v>686</v>
      </c>
      <c r="D28" s="52" t="s">
        <v>77</v>
      </c>
      <c r="E28" s="50"/>
      <c r="F28" s="52"/>
      <c r="G28" s="1151"/>
      <c r="H28" s="1151"/>
    </row>
    <row r="29" spans="1:8" ht="15.75" customHeight="1">
      <c r="A29" s="1245"/>
      <c r="B29" s="673" t="s">
        <v>711</v>
      </c>
      <c r="C29" s="191" t="s">
        <v>669</v>
      </c>
      <c r="D29" s="52" t="s">
        <v>77</v>
      </c>
      <c r="E29" s="50"/>
      <c r="F29" s="52"/>
      <c r="G29" s="1151"/>
      <c r="H29" s="1151"/>
    </row>
    <row r="30" spans="1:8" ht="15.75" customHeight="1">
      <c r="A30" s="1245"/>
      <c r="B30" s="673" t="s">
        <v>712</v>
      </c>
      <c r="C30" s="191" t="s">
        <v>713</v>
      </c>
      <c r="D30" s="52" t="s">
        <v>77</v>
      </c>
      <c r="E30" s="50"/>
      <c r="F30" s="52"/>
      <c r="G30" s="1151"/>
      <c r="H30" s="1151"/>
    </row>
    <row r="31" spans="1:8" ht="15.75" customHeight="1">
      <c r="A31" s="1245"/>
      <c r="B31" s="673" t="s">
        <v>714</v>
      </c>
      <c r="C31" s="191" t="s">
        <v>715</v>
      </c>
      <c r="D31" s="52" t="s">
        <v>77</v>
      </c>
      <c r="E31" s="50"/>
      <c r="F31" s="52"/>
      <c r="G31" s="1151"/>
      <c r="H31" s="1151"/>
    </row>
    <row r="32" spans="1:8" ht="15.75" customHeight="1">
      <c r="A32" s="1245"/>
      <c r="B32" s="673" t="s">
        <v>716</v>
      </c>
      <c r="C32" s="191" t="s">
        <v>717</v>
      </c>
      <c r="D32" s="52" t="s">
        <v>77</v>
      </c>
      <c r="E32" s="50"/>
      <c r="F32" s="52"/>
      <c r="G32" s="1151"/>
      <c r="H32" s="1151"/>
    </row>
    <row r="33" spans="1:8" ht="15.75" customHeight="1">
      <c r="A33" s="1245"/>
      <c r="B33" s="673" t="s">
        <v>718</v>
      </c>
      <c r="C33" s="191" t="s">
        <v>719</v>
      </c>
      <c r="D33" s="52" t="s">
        <v>77</v>
      </c>
      <c r="E33" s="50"/>
      <c r="F33" s="52"/>
      <c r="G33" s="1151"/>
      <c r="H33" s="1151"/>
    </row>
    <row r="34" spans="1:8" ht="15.75" customHeight="1">
      <c r="A34" s="1245"/>
      <c r="B34" s="673" t="s">
        <v>720</v>
      </c>
      <c r="C34" s="191" t="s">
        <v>721</v>
      </c>
      <c r="D34" s="52" t="s">
        <v>77</v>
      </c>
      <c r="E34" s="50"/>
      <c r="F34" s="52"/>
      <c r="G34" s="1151"/>
      <c r="H34" s="1151"/>
    </row>
    <row r="35" spans="1:8" ht="15.75" customHeight="1">
      <c r="A35" s="1245"/>
      <c r="B35" s="673" t="s">
        <v>722</v>
      </c>
      <c r="C35" s="191" t="s">
        <v>723</v>
      </c>
      <c r="D35" s="52" t="s">
        <v>77</v>
      </c>
      <c r="E35" s="50"/>
      <c r="F35" s="52"/>
      <c r="G35" s="1151"/>
      <c r="H35" s="1151"/>
    </row>
    <row r="36" spans="1:8" ht="15.75" customHeight="1">
      <c r="A36" s="1245"/>
      <c r="B36" s="673" t="s">
        <v>724</v>
      </c>
      <c r="C36" s="191" t="s">
        <v>725</v>
      </c>
      <c r="D36" s="52" t="s">
        <v>77</v>
      </c>
      <c r="E36" s="50"/>
      <c r="F36" s="52"/>
      <c r="G36" s="1151"/>
      <c r="H36" s="1151"/>
    </row>
    <row r="37" spans="1:8" ht="15.75" customHeight="1">
      <c r="A37" s="1245"/>
      <c r="B37" s="673" t="s">
        <v>726</v>
      </c>
      <c r="C37" s="191" t="s">
        <v>727</v>
      </c>
      <c r="D37" s="52" t="s">
        <v>77</v>
      </c>
      <c r="E37" s="50"/>
      <c r="F37" s="52"/>
      <c r="G37" s="1151"/>
      <c r="H37" s="1151"/>
    </row>
    <row r="38" spans="1:8" ht="15.75" customHeight="1">
      <c r="A38" s="1245"/>
      <c r="B38" s="673" t="s">
        <v>728</v>
      </c>
      <c r="C38" s="191" t="s">
        <v>729</v>
      </c>
      <c r="D38" s="52" t="s">
        <v>77</v>
      </c>
      <c r="E38" s="50"/>
      <c r="F38" s="52"/>
      <c r="G38" s="1151"/>
      <c r="H38" s="1151"/>
    </row>
    <row r="39" spans="1:8" ht="15.75" customHeight="1">
      <c r="A39" s="1245"/>
      <c r="B39" s="673" t="s">
        <v>730</v>
      </c>
      <c r="C39" s="191" t="s">
        <v>731</v>
      </c>
      <c r="D39" s="52" t="s">
        <v>77</v>
      </c>
      <c r="E39" s="50"/>
      <c r="F39" s="52"/>
      <c r="G39" s="1152"/>
      <c r="H39" s="1151"/>
    </row>
    <row r="40" spans="1:8" ht="15.75" customHeight="1">
      <c r="A40" s="1246"/>
      <c r="B40" s="673" t="s">
        <v>732</v>
      </c>
      <c r="C40" s="191"/>
      <c r="D40" s="52" t="s">
        <v>77</v>
      </c>
      <c r="E40" s="50"/>
      <c r="F40" s="52"/>
      <c r="G40" s="540"/>
      <c r="H40" s="1151"/>
    </row>
    <row r="41" spans="1:8" ht="15.75" customHeight="1">
      <c r="A41" s="675"/>
      <c r="B41" s="676" t="s">
        <v>733</v>
      </c>
      <c r="C41" s="677" t="s">
        <v>672</v>
      </c>
      <c r="D41" s="52" t="s">
        <v>77</v>
      </c>
      <c r="E41" s="50"/>
      <c r="F41" s="52"/>
      <c r="G41" s="540"/>
      <c r="H41" s="1151"/>
    </row>
    <row r="42" spans="1:8" ht="15.75" customHeight="1">
      <c r="A42" s="678"/>
      <c r="B42" s="676" t="s">
        <v>734</v>
      </c>
      <c r="C42" s="677" t="s">
        <v>735</v>
      </c>
      <c r="D42" s="52" t="s">
        <v>77</v>
      </c>
      <c r="E42" s="50"/>
      <c r="F42" s="52"/>
      <c r="G42" s="540"/>
      <c r="H42" s="1151"/>
    </row>
    <row r="43" spans="1:8" ht="15.75" customHeight="1">
      <c r="A43" s="678"/>
      <c r="B43" s="676" t="s">
        <v>736</v>
      </c>
      <c r="C43" s="677" t="s">
        <v>737</v>
      </c>
      <c r="D43" s="52" t="s">
        <v>77</v>
      </c>
      <c r="E43" s="50"/>
      <c r="F43" s="52"/>
      <c r="G43" s="540"/>
      <c r="H43" s="1151"/>
    </row>
    <row r="44" spans="1:8" ht="15.75" customHeight="1">
      <c r="A44" s="678"/>
      <c r="B44" s="676" t="s">
        <v>738</v>
      </c>
      <c r="C44" s="677" t="s">
        <v>739</v>
      </c>
      <c r="D44" s="52" t="s">
        <v>77</v>
      </c>
      <c r="E44" s="50"/>
      <c r="F44" s="52"/>
      <c r="G44" s="540"/>
      <c r="H44" s="1152"/>
    </row>
    <row r="45" spans="1:8" ht="15.75" customHeight="1">
      <c r="A45" s="364" t="s">
        <v>740</v>
      </c>
      <c r="B45" s="364"/>
      <c r="C45" s="364"/>
      <c r="D45" s="175"/>
      <c r="E45" s="175"/>
      <c r="F45" s="364"/>
      <c r="G45" s="679"/>
      <c r="H45" s="680"/>
    </row>
    <row r="46" spans="1:8" ht="15.75" customHeight="1">
      <c r="A46" s="1240" t="s">
        <v>741</v>
      </c>
      <c r="B46" s="432" t="s">
        <v>742</v>
      </c>
      <c r="C46" s="432" t="s">
        <v>743</v>
      </c>
      <c r="D46" s="432" t="s">
        <v>744</v>
      </c>
      <c r="E46" s="432" t="s">
        <v>745</v>
      </c>
      <c r="F46" s="681" t="s">
        <v>746</v>
      </c>
      <c r="G46" s="6"/>
      <c r="H46" s="682"/>
    </row>
    <row r="47" spans="1:8" ht="12.75" customHeight="1">
      <c r="A47" s="1151"/>
      <c r="B47" s="372"/>
      <c r="C47" s="372"/>
      <c r="D47" s="50"/>
      <c r="E47" s="50"/>
      <c r="F47" s="372"/>
      <c r="G47" s="1235"/>
      <c r="H47" s="1247" t="s">
        <v>747</v>
      </c>
    </row>
    <row r="48" spans="1:8" ht="12.75" customHeight="1">
      <c r="A48" s="1151"/>
      <c r="B48" s="372"/>
      <c r="C48" s="372"/>
      <c r="D48" s="50"/>
      <c r="E48" s="50"/>
      <c r="F48" s="372"/>
      <c r="G48" s="1188"/>
      <c r="H48" s="1151"/>
    </row>
    <row r="49" spans="1:8" ht="12.75" customHeight="1">
      <c r="A49" s="1151"/>
      <c r="B49" s="372"/>
      <c r="C49" s="372"/>
      <c r="D49" s="50"/>
      <c r="E49" s="50"/>
      <c r="F49" s="372"/>
      <c r="G49" s="1188"/>
      <c r="H49" s="1151"/>
    </row>
    <row r="50" spans="1:8" ht="12.75" customHeight="1">
      <c r="A50" s="1151"/>
      <c r="B50" s="372"/>
      <c r="C50" s="372"/>
      <c r="D50" s="50"/>
      <c r="E50" s="50"/>
      <c r="F50" s="372"/>
      <c r="G50" s="1188"/>
      <c r="H50" s="1151"/>
    </row>
    <row r="51" spans="1:8" ht="12.75" customHeight="1">
      <c r="A51" s="1152"/>
      <c r="B51" s="483"/>
      <c r="C51" s="483"/>
      <c r="D51" s="64"/>
      <c r="E51" s="64"/>
      <c r="F51" s="483"/>
      <c r="G51" s="1163"/>
      <c r="H51" s="1152"/>
    </row>
    <row r="52" spans="1:8" ht="15.75" customHeight="1">
      <c r="A52" s="203" t="s">
        <v>748</v>
      </c>
      <c r="B52" s="203"/>
      <c r="C52" s="310"/>
      <c r="D52" s="310"/>
      <c r="E52" s="418"/>
      <c r="F52" s="418"/>
      <c r="G52" s="418"/>
      <c r="H52" s="680"/>
    </row>
    <row r="53" spans="1:8" ht="36" customHeight="1">
      <c r="A53" s="369"/>
      <c r="B53" s="208"/>
      <c r="C53" s="389" t="s">
        <v>268</v>
      </c>
      <c r="D53" s="684" t="s">
        <v>746</v>
      </c>
      <c r="E53" s="684" t="s">
        <v>749</v>
      </c>
      <c r="F53" s="684" t="s">
        <v>750</v>
      </c>
      <c r="G53" s="208"/>
      <c r="H53" s="597"/>
    </row>
    <row r="54" spans="1:8" ht="30" customHeight="1">
      <c r="A54" s="568"/>
      <c r="B54" s="194" t="s">
        <v>751</v>
      </c>
      <c r="C54" s="483"/>
      <c r="D54" s="483"/>
      <c r="E54" s="685"/>
      <c r="F54" s="686"/>
      <c r="G54" s="194"/>
      <c r="H54" s="297" t="s">
        <v>752</v>
      </c>
    </row>
    <row r="55" spans="1:8" ht="15.75" customHeight="1">
      <c r="A55" s="203" t="s">
        <v>753</v>
      </c>
      <c r="B55" s="203"/>
      <c r="C55" s="203"/>
      <c r="D55" s="203"/>
      <c r="E55" s="203"/>
      <c r="F55" s="418"/>
      <c r="G55" s="310"/>
      <c r="H55" s="328"/>
    </row>
    <row r="56" spans="1:8" ht="15.75" customHeight="1">
      <c r="A56" s="1225" t="s">
        <v>754</v>
      </c>
      <c r="B56" s="208" t="s">
        <v>755</v>
      </c>
      <c r="C56" s="208"/>
      <c r="D56" s="208" t="s">
        <v>756</v>
      </c>
      <c r="E56" s="208"/>
      <c r="F56" s="480"/>
      <c r="G56" s="208"/>
      <c r="H56" s="1236"/>
    </row>
    <row r="57" spans="1:8" ht="15.75" customHeight="1">
      <c r="A57" s="1151"/>
      <c r="B57" s="193" t="s">
        <v>757</v>
      </c>
      <c r="C57" s="193"/>
      <c r="D57" s="193" t="s">
        <v>756</v>
      </c>
      <c r="E57" s="193"/>
      <c r="F57" s="372"/>
      <c r="G57" s="193"/>
      <c r="H57" s="1151"/>
    </row>
    <row r="58" spans="1:8" ht="15.75" customHeight="1">
      <c r="A58" s="1151"/>
      <c r="B58" s="193" t="s">
        <v>758</v>
      </c>
      <c r="C58" s="193"/>
      <c r="D58" s="193" t="s">
        <v>756</v>
      </c>
      <c r="E58" s="193"/>
      <c r="F58" s="372"/>
      <c r="G58" s="193"/>
      <c r="H58" s="1151"/>
    </row>
    <row r="59" spans="1:8" ht="15.75" customHeight="1">
      <c r="A59" s="1151"/>
      <c r="B59" s="193" t="s">
        <v>759</v>
      </c>
      <c r="C59" s="193"/>
      <c r="D59" s="193" t="s">
        <v>756</v>
      </c>
      <c r="E59" s="193"/>
      <c r="F59" s="372"/>
      <c r="G59" s="193"/>
      <c r="H59" s="1151"/>
    </row>
    <row r="60" spans="1:8" ht="12.75" customHeight="1">
      <c r="A60" s="1194"/>
      <c r="B60" s="543" t="s">
        <v>760</v>
      </c>
      <c r="C60" s="543"/>
      <c r="D60" s="194" t="s">
        <v>756</v>
      </c>
      <c r="E60" s="194"/>
      <c r="F60" s="483"/>
      <c r="G60" s="194"/>
      <c r="H60" s="1152"/>
    </row>
    <row r="61" spans="1:8" ht="15.75" customHeight="1">
      <c r="A61" s="1199" t="s">
        <v>761</v>
      </c>
      <c r="B61" s="547" t="s">
        <v>755</v>
      </c>
      <c r="C61" s="547"/>
      <c r="D61" s="547" t="s">
        <v>756</v>
      </c>
      <c r="E61" s="687"/>
      <c r="F61" s="688">
        <f>SUM(G68:G161)/1000</f>
        <v>0</v>
      </c>
      <c r="G61" s="1237"/>
      <c r="H61" s="1238" t="s">
        <v>762</v>
      </c>
    </row>
    <row r="62" spans="1:8" ht="15.75" customHeight="1">
      <c r="A62" s="1151"/>
      <c r="B62" s="193" t="s">
        <v>757</v>
      </c>
      <c r="C62" s="193"/>
      <c r="D62" s="193" t="s">
        <v>756</v>
      </c>
      <c r="E62" s="689"/>
      <c r="F62" s="690">
        <f>SUM(G163:G296)/1000</f>
        <v>0</v>
      </c>
      <c r="G62" s="1177"/>
      <c r="H62" s="1177"/>
    </row>
    <row r="63" spans="1:8" ht="15.75" customHeight="1">
      <c r="A63" s="1151"/>
      <c r="B63" s="193" t="s">
        <v>758</v>
      </c>
      <c r="C63" s="193"/>
      <c r="D63" s="193" t="s">
        <v>756</v>
      </c>
      <c r="E63" s="689"/>
      <c r="F63" s="690">
        <f>SUM(G298:G309)/1000</f>
        <v>0</v>
      </c>
      <c r="G63" s="1177"/>
      <c r="H63" s="1177"/>
    </row>
    <row r="64" spans="1:8" ht="15.75" customHeight="1">
      <c r="A64" s="1151"/>
      <c r="B64" s="193" t="s">
        <v>759</v>
      </c>
      <c r="C64" s="193"/>
      <c r="D64" s="193" t="s">
        <v>756</v>
      </c>
      <c r="E64" s="689"/>
      <c r="F64" s="690">
        <f>SUM(G311:G326)/1000</f>
        <v>0</v>
      </c>
      <c r="G64" s="1177"/>
      <c r="H64" s="1177"/>
    </row>
    <row r="65" spans="1:8" ht="15.75" customHeight="1">
      <c r="A65" s="1152"/>
      <c r="B65" s="194" t="s">
        <v>760</v>
      </c>
      <c r="C65" s="194"/>
      <c r="D65" s="194" t="s">
        <v>756</v>
      </c>
      <c r="E65" s="691"/>
      <c r="F65" s="692">
        <f>SUM(G328:G330)/1000</f>
        <v>0</v>
      </c>
      <c r="G65" s="1129"/>
      <c r="H65" s="1129"/>
    </row>
    <row r="66" spans="1:8" ht="20.25" customHeight="1">
      <c r="A66" s="203" t="s">
        <v>763</v>
      </c>
      <c r="B66" s="310"/>
      <c r="C66" s="310"/>
      <c r="D66" s="310"/>
      <c r="E66" s="205"/>
      <c r="F66" s="310"/>
      <c r="G66" s="310"/>
      <c r="H66" s="328"/>
    </row>
    <row r="67" spans="1:8" ht="34.5" customHeight="1">
      <c r="A67" s="693"/>
      <c r="B67" s="694"/>
      <c r="C67" s="694" t="s">
        <v>764</v>
      </c>
      <c r="D67" s="694" t="s">
        <v>765</v>
      </c>
      <c r="E67" s="695" t="s">
        <v>766</v>
      </c>
      <c r="F67" s="695" t="s">
        <v>767</v>
      </c>
      <c r="G67" s="696" t="s">
        <v>768</v>
      </c>
      <c r="H67" s="697" t="s">
        <v>768</v>
      </c>
    </row>
    <row r="68" spans="1:8" ht="12.75" customHeight="1">
      <c r="A68" s="1241" t="s">
        <v>769</v>
      </c>
      <c r="B68" s="58" t="s">
        <v>770</v>
      </c>
      <c r="C68" s="698"/>
      <c r="D68" s="699"/>
      <c r="E68" s="700"/>
      <c r="F68" s="701">
        <v>500</v>
      </c>
      <c r="G68" s="702">
        <f t="shared" ref="G68:G161" si="0">(C68*E68) + (D68*F68)</f>
        <v>0</v>
      </c>
      <c r="H68" s="1239" t="s">
        <v>771</v>
      </c>
    </row>
    <row r="69" spans="1:8" ht="12.75" customHeight="1">
      <c r="A69" s="1151"/>
      <c r="B69" s="61" t="s">
        <v>772</v>
      </c>
      <c r="C69" s="52"/>
      <c r="D69" s="703"/>
      <c r="E69" s="704"/>
      <c r="F69" s="705">
        <v>125</v>
      </c>
      <c r="G69" s="706">
        <f t="shared" si="0"/>
        <v>0</v>
      </c>
      <c r="H69" s="1151"/>
    </row>
    <row r="70" spans="1:8" ht="12.75" customHeight="1">
      <c r="A70" s="1151"/>
      <c r="B70" s="61" t="s">
        <v>773</v>
      </c>
      <c r="C70" s="52"/>
      <c r="D70" s="703"/>
      <c r="E70" s="704"/>
      <c r="F70" s="705">
        <v>250</v>
      </c>
      <c r="G70" s="706">
        <f t="shared" si="0"/>
        <v>0</v>
      </c>
      <c r="H70" s="1151"/>
    </row>
    <row r="71" spans="1:8" ht="12.75" customHeight="1">
      <c r="A71" s="1151"/>
      <c r="B71" s="61" t="s">
        <v>774</v>
      </c>
      <c r="C71" s="52"/>
      <c r="D71" s="703"/>
      <c r="E71" s="704"/>
      <c r="F71" s="705">
        <v>415</v>
      </c>
      <c r="G71" s="706">
        <f t="shared" si="0"/>
        <v>0</v>
      </c>
      <c r="H71" s="1151"/>
    </row>
    <row r="72" spans="1:8" ht="12.75" customHeight="1">
      <c r="A72" s="1151"/>
      <c r="B72" s="61" t="s">
        <v>775</v>
      </c>
      <c r="C72" s="52"/>
      <c r="D72" s="703"/>
      <c r="E72" s="704"/>
      <c r="F72" s="705">
        <v>250</v>
      </c>
      <c r="G72" s="706">
        <f t="shared" si="0"/>
        <v>0</v>
      </c>
      <c r="H72" s="1151"/>
    </row>
    <row r="73" spans="1:8" ht="12.75" customHeight="1">
      <c r="A73" s="1151"/>
      <c r="B73" s="61" t="s">
        <v>776</v>
      </c>
      <c r="C73" s="52"/>
      <c r="D73" s="703"/>
      <c r="E73" s="704"/>
      <c r="F73" s="705">
        <v>500</v>
      </c>
      <c r="G73" s="706">
        <f t="shared" si="0"/>
        <v>0</v>
      </c>
      <c r="H73" s="1151"/>
    </row>
    <row r="74" spans="1:8" ht="12.75" customHeight="1">
      <c r="A74" s="1151"/>
      <c r="B74" s="61" t="s">
        <v>777</v>
      </c>
      <c r="C74" s="52"/>
      <c r="D74" s="703"/>
      <c r="E74" s="704"/>
      <c r="F74" s="705">
        <v>250</v>
      </c>
      <c r="G74" s="706">
        <f t="shared" si="0"/>
        <v>0</v>
      </c>
      <c r="H74" s="1151"/>
    </row>
    <row r="75" spans="1:8" ht="12.75" customHeight="1">
      <c r="A75" s="1151"/>
      <c r="B75" s="61" t="s">
        <v>778</v>
      </c>
      <c r="C75" s="52"/>
      <c r="D75" s="703"/>
      <c r="E75" s="704"/>
      <c r="F75" s="705">
        <v>260</v>
      </c>
      <c r="G75" s="706">
        <f t="shared" si="0"/>
        <v>0</v>
      </c>
      <c r="H75" s="1151"/>
    </row>
    <row r="76" spans="1:8" ht="12.75" customHeight="1">
      <c r="A76" s="1151"/>
      <c r="B76" s="61" t="s">
        <v>779</v>
      </c>
      <c r="C76" s="52"/>
      <c r="D76" s="703"/>
      <c r="E76" s="704"/>
      <c r="F76" s="705">
        <v>250</v>
      </c>
      <c r="G76" s="706">
        <f t="shared" si="0"/>
        <v>0</v>
      </c>
      <c r="H76" s="1151"/>
    </row>
    <row r="77" spans="1:8" ht="12.75" customHeight="1">
      <c r="A77" s="1151"/>
      <c r="B77" s="61" t="s">
        <v>780</v>
      </c>
      <c r="C77" s="52"/>
      <c r="D77" s="703"/>
      <c r="E77" s="704"/>
      <c r="F77" s="705">
        <v>235</v>
      </c>
      <c r="G77" s="706">
        <f t="shared" si="0"/>
        <v>0</v>
      </c>
      <c r="H77" s="1151"/>
    </row>
    <row r="78" spans="1:8" ht="12.75" customHeight="1">
      <c r="A78" s="1151"/>
      <c r="B78" s="61" t="s">
        <v>781</v>
      </c>
      <c r="C78" s="52"/>
      <c r="D78" s="703"/>
      <c r="E78" s="704"/>
      <c r="F78" s="705">
        <v>250</v>
      </c>
      <c r="G78" s="706">
        <f t="shared" si="0"/>
        <v>0</v>
      </c>
      <c r="H78" s="1151"/>
    </row>
    <row r="79" spans="1:8" ht="12.75" customHeight="1">
      <c r="A79" s="1151"/>
      <c r="B79" s="61" t="s">
        <v>782</v>
      </c>
      <c r="C79" s="52"/>
      <c r="D79" s="703"/>
      <c r="E79" s="704"/>
      <c r="F79" s="705">
        <v>400</v>
      </c>
      <c r="G79" s="706">
        <f t="shared" si="0"/>
        <v>0</v>
      </c>
      <c r="H79" s="1151"/>
    </row>
    <row r="80" spans="1:8" ht="12.75" customHeight="1">
      <c r="A80" s="1151"/>
      <c r="B80" s="61" t="s">
        <v>783</v>
      </c>
      <c r="C80" s="52"/>
      <c r="D80" s="703"/>
      <c r="E80" s="704"/>
      <c r="F80" s="705">
        <v>337.5</v>
      </c>
      <c r="G80" s="706">
        <f t="shared" si="0"/>
        <v>0</v>
      </c>
      <c r="H80" s="1151"/>
    </row>
    <row r="81" spans="1:8" ht="12.75" customHeight="1">
      <c r="A81" s="1151"/>
      <c r="B81" s="61" t="s">
        <v>784</v>
      </c>
      <c r="C81" s="52"/>
      <c r="D81" s="703"/>
      <c r="E81" s="704"/>
      <c r="F81" s="705">
        <v>250</v>
      </c>
      <c r="G81" s="706">
        <f t="shared" si="0"/>
        <v>0</v>
      </c>
      <c r="H81" s="1151"/>
    </row>
    <row r="82" spans="1:8" ht="12.75" customHeight="1">
      <c r="A82" s="1151"/>
      <c r="B82" s="61" t="s">
        <v>785</v>
      </c>
      <c r="C82" s="52"/>
      <c r="D82" s="703"/>
      <c r="E82" s="704"/>
      <c r="F82" s="705">
        <v>450</v>
      </c>
      <c r="G82" s="706">
        <f t="shared" si="0"/>
        <v>0</v>
      </c>
      <c r="H82" s="1151"/>
    </row>
    <row r="83" spans="1:8" ht="12.75" customHeight="1">
      <c r="A83" s="1151"/>
      <c r="B83" s="61" t="s">
        <v>786</v>
      </c>
      <c r="C83" s="52"/>
      <c r="D83" s="703"/>
      <c r="E83" s="704"/>
      <c r="F83" s="705">
        <v>100</v>
      </c>
      <c r="G83" s="706">
        <f t="shared" si="0"/>
        <v>0</v>
      </c>
      <c r="H83" s="1151"/>
    </row>
    <row r="84" spans="1:8" ht="12.75" customHeight="1">
      <c r="A84" s="1151"/>
      <c r="B84" s="61" t="s">
        <v>787</v>
      </c>
      <c r="C84" s="52"/>
      <c r="D84" s="703"/>
      <c r="E84" s="704"/>
      <c r="F84" s="705">
        <v>500</v>
      </c>
      <c r="G84" s="706">
        <f t="shared" si="0"/>
        <v>0</v>
      </c>
      <c r="H84" s="1151"/>
    </row>
    <row r="85" spans="1:8" ht="12.75" customHeight="1">
      <c r="A85" s="1151"/>
      <c r="B85" s="61" t="s">
        <v>788</v>
      </c>
      <c r="C85" s="52"/>
      <c r="D85" s="703"/>
      <c r="E85" s="704"/>
      <c r="F85" s="705">
        <v>500</v>
      </c>
      <c r="G85" s="706">
        <f t="shared" si="0"/>
        <v>0</v>
      </c>
      <c r="H85" s="1151"/>
    </row>
    <row r="86" spans="1:8" ht="12.75" customHeight="1">
      <c r="A86" s="1151"/>
      <c r="B86" s="61" t="s">
        <v>789</v>
      </c>
      <c r="C86" s="52"/>
      <c r="D86" s="703"/>
      <c r="E86" s="704"/>
      <c r="F86" s="705">
        <v>750</v>
      </c>
      <c r="G86" s="706">
        <f t="shared" si="0"/>
        <v>0</v>
      </c>
      <c r="H86" s="1151"/>
    </row>
    <row r="87" spans="1:8" ht="12.75" customHeight="1">
      <c r="A87" s="1151"/>
      <c r="B87" s="61" t="s">
        <v>790</v>
      </c>
      <c r="C87" s="52"/>
      <c r="D87" s="703"/>
      <c r="E87" s="704"/>
      <c r="F87" s="705">
        <v>250</v>
      </c>
      <c r="G87" s="706">
        <f t="shared" si="0"/>
        <v>0</v>
      </c>
      <c r="H87" s="1152"/>
    </row>
    <row r="88" spans="1:8" ht="12.75" customHeight="1">
      <c r="A88" s="1151"/>
      <c r="B88" s="61" t="s">
        <v>791</v>
      </c>
      <c r="C88" s="52"/>
      <c r="D88" s="703"/>
      <c r="E88" s="704"/>
      <c r="F88" s="705">
        <v>250</v>
      </c>
      <c r="G88" s="706">
        <f t="shared" si="0"/>
        <v>0</v>
      </c>
      <c r="H88" s="707">
        <f t="shared" ref="H88:H161" si="1">(D88*F88) + (E88*G88)</f>
        <v>0</v>
      </c>
    </row>
    <row r="89" spans="1:8" ht="12.75" customHeight="1">
      <c r="A89" s="1151"/>
      <c r="B89" s="61" t="s">
        <v>792</v>
      </c>
      <c r="C89" s="52"/>
      <c r="D89" s="703"/>
      <c r="E89" s="704"/>
      <c r="F89" s="705">
        <v>200</v>
      </c>
      <c r="G89" s="706">
        <f t="shared" si="0"/>
        <v>0</v>
      </c>
      <c r="H89" s="707">
        <f t="shared" si="1"/>
        <v>0</v>
      </c>
    </row>
    <row r="90" spans="1:8" ht="12.75" customHeight="1">
      <c r="A90" s="1151"/>
      <c r="B90" s="61" t="s">
        <v>793</v>
      </c>
      <c r="C90" s="52"/>
      <c r="D90" s="703"/>
      <c r="E90" s="704"/>
      <c r="F90" s="705">
        <v>125</v>
      </c>
      <c r="G90" s="706">
        <f t="shared" si="0"/>
        <v>0</v>
      </c>
      <c r="H90" s="707">
        <f t="shared" si="1"/>
        <v>0</v>
      </c>
    </row>
    <row r="91" spans="1:8" ht="12.75" customHeight="1">
      <c r="A91" s="1151"/>
      <c r="B91" s="61" t="s">
        <v>794</v>
      </c>
      <c r="C91" s="52"/>
      <c r="D91" s="703"/>
      <c r="E91" s="704"/>
      <c r="F91" s="705">
        <v>320</v>
      </c>
      <c r="G91" s="706">
        <f t="shared" si="0"/>
        <v>0</v>
      </c>
      <c r="H91" s="707">
        <f t="shared" si="1"/>
        <v>0</v>
      </c>
    </row>
    <row r="92" spans="1:8" ht="12.75" customHeight="1">
      <c r="A92" s="1151"/>
      <c r="B92" s="61" t="s">
        <v>795</v>
      </c>
      <c r="C92" s="52"/>
      <c r="D92" s="703"/>
      <c r="E92" s="704"/>
      <c r="F92" s="705">
        <v>50</v>
      </c>
      <c r="G92" s="706">
        <f t="shared" si="0"/>
        <v>0</v>
      </c>
      <c r="H92" s="707">
        <f t="shared" si="1"/>
        <v>0</v>
      </c>
    </row>
    <row r="93" spans="1:8" ht="12.75" customHeight="1">
      <c r="A93" s="1151"/>
      <c r="B93" s="61" t="s">
        <v>796</v>
      </c>
      <c r="C93" s="52"/>
      <c r="D93" s="703"/>
      <c r="E93" s="704"/>
      <c r="F93" s="705">
        <v>500</v>
      </c>
      <c r="G93" s="706">
        <f t="shared" si="0"/>
        <v>0</v>
      </c>
      <c r="H93" s="707">
        <f t="shared" si="1"/>
        <v>0</v>
      </c>
    </row>
    <row r="94" spans="1:8" ht="12.75" customHeight="1">
      <c r="A94" s="1151"/>
      <c r="B94" s="61" t="s">
        <v>797</v>
      </c>
      <c r="C94" s="52"/>
      <c r="D94" s="703"/>
      <c r="E94" s="704"/>
      <c r="F94" s="705">
        <v>200</v>
      </c>
      <c r="G94" s="706">
        <f t="shared" si="0"/>
        <v>0</v>
      </c>
      <c r="H94" s="707">
        <f t="shared" si="1"/>
        <v>0</v>
      </c>
    </row>
    <row r="95" spans="1:8" ht="12.75" customHeight="1">
      <c r="A95" s="1151"/>
      <c r="B95" s="61" t="s">
        <v>798</v>
      </c>
      <c r="C95" s="52"/>
      <c r="D95" s="703"/>
      <c r="E95" s="704"/>
      <c r="F95" s="705">
        <v>250</v>
      </c>
      <c r="G95" s="706">
        <f t="shared" si="0"/>
        <v>0</v>
      </c>
      <c r="H95" s="707">
        <f t="shared" si="1"/>
        <v>0</v>
      </c>
    </row>
    <row r="96" spans="1:8" ht="12.75" customHeight="1">
      <c r="A96" s="1151"/>
      <c r="B96" s="61" t="s">
        <v>799</v>
      </c>
      <c r="C96" s="52"/>
      <c r="D96" s="703"/>
      <c r="E96" s="704"/>
      <c r="F96" s="705">
        <v>412.5</v>
      </c>
      <c r="G96" s="706">
        <f t="shared" si="0"/>
        <v>0</v>
      </c>
      <c r="H96" s="707">
        <f t="shared" si="1"/>
        <v>0</v>
      </c>
    </row>
    <row r="97" spans="1:8" ht="12.75" customHeight="1">
      <c r="A97" s="1151"/>
      <c r="B97" s="61" t="s">
        <v>800</v>
      </c>
      <c r="C97" s="52"/>
      <c r="D97" s="703"/>
      <c r="E97" s="704"/>
      <c r="F97" s="705">
        <v>42</v>
      </c>
      <c r="G97" s="706">
        <f t="shared" si="0"/>
        <v>0</v>
      </c>
      <c r="H97" s="707">
        <f t="shared" si="1"/>
        <v>0</v>
      </c>
    </row>
    <row r="98" spans="1:8" ht="12.75" customHeight="1">
      <c r="A98" s="1151"/>
      <c r="B98" s="61" t="s">
        <v>801</v>
      </c>
      <c r="C98" s="52"/>
      <c r="D98" s="703"/>
      <c r="E98" s="704"/>
      <c r="F98" s="705">
        <v>225</v>
      </c>
      <c r="G98" s="706">
        <f t="shared" si="0"/>
        <v>0</v>
      </c>
      <c r="H98" s="707">
        <f t="shared" si="1"/>
        <v>0</v>
      </c>
    </row>
    <row r="99" spans="1:8" ht="12.75" customHeight="1">
      <c r="A99" s="1151"/>
      <c r="B99" s="61" t="s">
        <v>802</v>
      </c>
      <c r="C99" s="52"/>
      <c r="D99" s="703"/>
      <c r="E99" s="704"/>
      <c r="F99" s="705">
        <v>100</v>
      </c>
      <c r="G99" s="706">
        <f t="shared" si="0"/>
        <v>0</v>
      </c>
      <c r="H99" s="707">
        <f t="shared" si="1"/>
        <v>0</v>
      </c>
    </row>
    <row r="100" spans="1:8" ht="12.75" customHeight="1">
      <c r="A100" s="1151"/>
      <c r="B100" s="61" t="s">
        <v>803</v>
      </c>
      <c r="C100" s="52"/>
      <c r="D100" s="703"/>
      <c r="E100" s="704"/>
      <c r="F100" s="705">
        <v>125</v>
      </c>
      <c r="G100" s="706">
        <f t="shared" si="0"/>
        <v>0</v>
      </c>
      <c r="H100" s="707">
        <f t="shared" si="1"/>
        <v>0</v>
      </c>
    </row>
    <row r="101" spans="1:8" ht="12.75" customHeight="1">
      <c r="A101" s="1151"/>
      <c r="B101" s="61" t="s">
        <v>804</v>
      </c>
      <c r="C101" s="708"/>
      <c r="D101" s="52"/>
      <c r="E101" s="704">
        <v>750</v>
      </c>
      <c r="F101" s="705"/>
      <c r="G101" s="706">
        <f t="shared" si="0"/>
        <v>0</v>
      </c>
      <c r="H101" s="707">
        <f t="shared" si="1"/>
        <v>0</v>
      </c>
    </row>
    <row r="102" spans="1:8" ht="12.75" customHeight="1">
      <c r="A102" s="1151"/>
      <c r="B102" s="61" t="s">
        <v>805</v>
      </c>
      <c r="C102" s="52"/>
      <c r="D102" s="703"/>
      <c r="E102" s="704"/>
      <c r="F102" s="705">
        <v>535</v>
      </c>
      <c r="G102" s="706">
        <f t="shared" si="0"/>
        <v>0</v>
      </c>
      <c r="H102" s="707">
        <f t="shared" si="1"/>
        <v>0</v>
      </c>
    </row>
    <row r="103" spans="1:8" ht="12.75" customHeight="1">
      <c r="A103" s="1151"/>
      <c r="B103" s="61" t="s">
        <v>806</v>
      </c>
      <c r="C103" s="52"/>
      <c r="D103" s="703"/>
      <c r="E103" s="704"/>
      <c r="F103" s="705">
        <v>240</v>
      </c>
      <c r="G103" s="706">
        <f t="shared" si="0"/>
        <v>0</v>
      </c>
      <c r="H103" s="707">
        <f t="shared" si="1"/>
        <v>0</v>
      </c>
    </row>
    <row r="104" spans="1:8" ht="12.75" customHeight="1">
      <c r="A104" s="1151"/>
      <c r="B104" s="61" t="s">
        <v>807</v>
      </c>
      <c r="C104" s="52"/>
      <c r="D104" s="703"/>
      <c r="E104" s="704"/>
      <c r="F104" s="705">
        <v>250</v>
      </c>
      <c r="G104" s="706">
        <f t="shared" si="0"/>
        <v>0</v>
      </c>
      <c r="H104" s="707">
        <f t="shared" si="1"/>
        <v>0</v>
      </c>
    </row>
    <row r="105" spans="1:8" ht="12.75" customHeight="1">
      <c r="A105" s="1151"/>
      <c r="B105" s="61" t="s">
        <v>808</v>
      </c>
      <c r="C105" s="52"/>
      <c r="D105" s="703"/>
      <c r="E105" s="704"/>
      <c r="F105" s="705">
        <v>200</v>
      </c>
      <c r="G105" s="706">
        <f t="shared" si="0"/>
        <v>0</v>
      </c>
      <c r="H105" s="707">
        <f t="shared" si="1"/>
        <v>0</v>
      </c>
    </row>
    <row r="106" spans="1:8" ht="12.75" customHeight="1">
      <c r="A106" s="1151"/>
      <c r="B106" s="61" t="s">
        <v>809</v>
      </c>
      <c r="C106" s="708"/>
      <c r="D106" s="52"/>
      <c r="E106" s="704">
        <v>500</v>
      </c>
      <c r="F106" s="705"/>
      <c r="G106" s="706">
        <f t="shared" si="0"/>
        <v>0</v>
      </c>
      <c r="H106" s="707">
        <f t="shared" si="1"/>
        <v>0</v>
      </c>
    </row>
    <row r="107" spans="1:8" ht="12.75" customHeight="1">
      <c r="A107" s="1151"/>
      <c r="B107" s="61" t="s">
        <v>810</v>
      </c>
      <c r="C107" s="52"/>
      <c r="D107" s="703"/>
      <c r="E107" s="704"/>
      <c r="F107" s="705">
        <v>150</v>
      </c>
      <c r="G107" s="706">
        <f t="shared" si="0"/>
        <v>0</v>
      </c>
      <c r="H107" s="707">
        <f t="shared" si="1"/>
        <v>0</v>
      </c>
    </row>
    <row r="108" spans="1:8" ht="12.75" customHeight="1">
      <c r="A108" s="1151"/>
      <c r="B108" s="61" t="s">
        <v>811</v>
      </c>
      <c r="C108" s="52"/>
      <c r="D108" s="703"/>
      <c r="E108" s="704"/>
      <c r="F108" s="705">
        <v>50</v>
      </c>
      <c r="G108" s="706">
        <f t="shared" si="0"/>
        <v>0</v>
      </c>
      <c r="H108" s="707">
        <f t="shared" si="1"/>
        <v>0</v>
      </c>
    </row>
    <row r="109" spans="1:8" ht="12.75" customHeight="1">
      <c r="A109" s="1151"/>
      <c r="B109" s="61" t="s">
        <v>812</v>
      </c>
      <c r="C109" s="52"/>
      <c r="D109" s="703"/>
      <c r="E109" s="704"/>
      <c r="F109" s="705">
        <v>300</v>
      </c>
      <c r="G109" s="706">
        <f t="shared" si="0"/>
        <v>0</v>
      </c>
      <c r="H109" s="707">
        <f t="shared" si="1"/>
        <v>0</v>
      </c>
    </row>
    <row r="110" spans="1:8" ht="12.75" customHeight="1">
      <c r="A110" s="1151"/>
      <c r="B110" s="61" t="s">
        <v>813</v>
      </c>
      <c r="C110" s="52"/>
      <c r="D110" s="703"/>
      <c r="E110" s="704"/>
      <c r="F110" s="705">
        <v>460</v>
      </c>
      <c r="G110" s="706">
        <f t="shared" si="0"/>
        <v>0</v>
      </c>
      <c r="H110" s="707">
        <f t="shared" si="1"/>
        <v>0</v>
      </c>
    </row>
    <row r="111" spans="1:8" ht="12.75" customHeight="1">
      <c r="A111" s="1151"/>
      <c r="B111" s="61" t="s">
        <v>814</v>
      </c>
      <c r="C111" s="52"/>
      <c r="D111" s="703"/>
      <c r="E111" s="704"/>
      <c r="F111" s="705">
        <v>62.5</v>
      </c>
      <c r="G111" s="706">
        <f t="shared" si="0"/>
        <v>0</v>
      </c>
      <c r="H111" s="707">
        <f t="shared" si="1"/>
        <v>0</v>
      </c>
    </row>
    <row r="112" spans="1:8" ht="12.75" customHeight="1">
      <c r="A112" s="1151"/>
      <c r="B112" s="61" t="s">
        <v>815</v>
      </c>
      <c r="C112" s="52"/>
      <c r="D112" s="703"/>
      <c r="E112" s="704"/>
      <c r="F112" s="705">
        <v>125</v>
      </c>
      <c r="G112" s="706">
        <f t="shared" si="0"/>
        <v>0</v>
      </c>
      <c r="H112" s="707">
        <f t="shared" si="1"/>
        <v>0</v>
      </c>
    </row>
    <row r="113" spans="1:8" ht="12.75" customHeight="1">
      <c r="A113" s="1151"/>
      <c r="B113" s="61" t="s">
        <v>816</v>
      </c>
      <c r="C113" s="52"/>
      <c r="D113" s="703"/>
      <c r="E113" s="704"/>
      <c r="F113" s="705">
        <v>37</v>
      </c>
      <c r="G113" s="706">
        <f t="shared" si="0"/>
        <v>0</v>
      </c>
      <c r="H113" s="707">
        <f t="shared" si="1"/>
        <v>0</v>
      </c>
    </row>
    <row r="114" spans="1:8" ht="12.75" customHeight="1">
      <c r="A114" s="1151"/>
      <c r="B114" s="61" t="s">
        <v>817</v>
      </c>
      <c r="C114" s="52"/>
      <c r="D114" s="703"/>
      <c r="E114" s="704"/>
      <c r="F114" s="705">
        <v>325</v>
      </c>
      <c r="G114" s="706">
        <f t="shared" si="0"/>
        <v>0</v>
      </c>
      <c r="H114" s="707">
        <f t="shared" si="1"/>
        <v>0</v>
      </c>
    </row>
    <row r="115" spans="1:8" ht="12.75" customHeight="1">
      <c r="A115" s="1151"/>
      <c r="B115" s="61" t="s">
        <v>818</v>
      </c>
      <c r="C115" s="52"/>
      <c r="D115" s="703"/>
      <c r="E115" s="704"/>
      <c r="F115" s="705">
        <v>300</v>
      </c>
      <c r="G115" s="706">
        <f t="shared" si="0"/>
        <v>0</v>
      </c>
      <c r="H115" s="707">
        <f t="shared" si="1"/>
        <v>0</v>
      </c>
    </row>
    <row r="116" spans="1:8" ht="12.75" customHeight="1">
      <c r="A116" s="1151"/>
      <c r="B116" s="61" t="s">
        <v>819</v>
      </c>
      <c r="C116" s="52"/>
      <c r="D116" s="703"/>
      <c r="E116" s="704"/>
      <c r="F116" s="705">
        <v>475</v>
      </c>
      <c r="G116" s="706">
        <f t="shared" si="0"/>
        <v>0</v>
      </c>
      <c r="H116" s="707">
        <f t="shared" si="1"/>
        <v>0</v>
      </c>
    </row>
    <row r="117" spans="1:8" ht="12.75" customHeight="1">
      <c r="A117" s="1151"/>
      <c r="B117" s="61" t="s">
        <v>820</v>
      </c>
      <c r="C117" s="52"/>
      <c r="D117" s="703"/>
      <c r="E117" s="704"/>
      <c r="F117" s="705">
        <v>200</v>
      </c>
      <c r="G117" s="706">
        <f t="shared" si="0"/>
        <v>0</v>
      </c>
      <c r="H117" s="707">
        <f t="shared" si="1"/>
        <v>0</v>
      </c>
    </row>
    <row r="118" spans="1:8" ht="12.75" customHeight="1">
      <c r="A118" s="1151"/>
      <c r="B118" s="61" t="s">
        <v>821</v>
      </c>
      <c r="C118" s="52"/>
      <c r="D118" s="703"/>
      <c r="E118" s="704"/>
      <c r="F118" s="705">
        <v>300</v>
      </c>
      <c r="G118" s="706">
        <f t="shared" si="0"/>
        <v>0</v>
      </c>
      <c r="H118" s="707">
        <f t="shared" si="1"/>
        <v>0</v>
      </c>
    </row>
    <row r="119" spans="1:8" ht="12.75" customHeight="1">
      <c r="A119" s="1151"/>
      <c r="B119" s="61" t="s">
        <v>822</v>
      </c>
      <c r="C119" s="52"/>
      <c r="D119" s="703"/>
      <c r="E119" s="704"/>
      <c r="F119" s="705">
        <v>240</v>
      </c>
      <c r="G119" s="706">
        <f t="shared" si="0"/>
        <v>0</v>
      </c>
      <c r="H119" s="707">
        <f t="shared" si="1"/>
        <v>0</v>
      </c>
    </row>
    <row r="120" spans="1:8" ht="12.75" customHeight="1">
      <c r="A120" s="1151"/>
      <c r="B120" s="61" t="s">
        <v>823</v>
      </c>
      <c r="C120" s="52"/>
      <c r="D120" s="703"/>
      <c r="E120" s="704"/>
      <c r="F120" s="705">
        <v>250</v>
      </c>
      <c r="G120" s="706">
        <f t="shared" si="0"/>
        <v>0</v>
      </c>
      <c r="H120" s="707">
        <f t="shared" si="1"/>
        <v>0</v>
      </c>
    </row>
    <row r="121" spans="1:8" ht="12.75" customHeight="1">
      <c r="A121" s="1151"/>
      <c r="B121" s="61" t="s">
        <v>824</v>
      </c>
      <c r="C121" s="52"/>
      <c r="D121" s="703"/>
      <c r="E121" s="704"/>
      <c r="F121" s="705">
        <v>250</v>
      </c>
      <c r="G121" s="706">
        <f t="shared" si="0"/>
        <v>0</v>
      </c>
      <c r="H121" s="707">
        <f t="shared" si="1"/>
        <v>0</v>
      </c>
    </row>
    <row r="122" spans="1:8" ht="12.75" customHeight="1">
      <c r="A122" s="1151"/>
      <c r="B122" s="61" t="s">
        <v>825</v>
      </c>
      <c r="C122" s="52"/>
      <c r="D122" s="703"/>
      <c r="E122" s="704"/>
      <c r="F122" s="705">
        <v>136.69999999999999</v>
      </c>
      <c r="G122" s="706">
        <f t="shared" si="0"/>
        <v>0</v>
      </c>
      <c r="H122" s="707">
        <f t="shared" si="1"/>
        <v>0</v>
      </c>
    </row>
    <row r="123" spans="1:8" ht="12.75" customHeight="1">
      <c r="A123" s="1151"/>
      <c r="B123" s="61" t="s">
        <v>826</v>
      </c>
      <c r="C123" s="52"/>
      <c r="D123" s="703"/>
      <c r="E123" s="704"/>
      <c r="F123" s="705">
        <v>97</v>
      </c>
      <c r="G123" s="706">
        <f t="shared" si="0"/>
        <v>0</v>
      </c>
      <c r="H123" s="707">
        <f t="shared" si="1"/>
        <v>0</v>
      </c>
    </row>
    <row r="124" spans="1:8" ht="12.75" customHeight="1">
      <c r="A124" s="1151"/>
      <c r="B124" s="61" t="s">
        <v>827</v>
      </c>
      <c r="C124" s="52"/>
      <c r="D124" s="703"/>
      <c r="E124" s="704"/>
      <c r="F124" s="705">
        <v>225</v>
      </c>
      <c r="G124" s="706">
        <f t="shared" si="0"/>
        <v>0</v>
      </c>
      <c r="H124" s="707">
        <f t="shared" si="1"/>
        <v>0</v>
      </c>
    </row>
    <row r="125" spans="1:8" ht="12.75" customHeight="1">
      <c r="A125" s="1151"/>
      <c r="B125" s="61" t="s">
        <v>828</v>
      </c>
      <c r="C125" s="52"/>
      <c r="D125" s="703"/>
      <c r="E125" s="704"/>
      <c r="F125" s="705">
        <v>280</v>
      </c>
      <c r="G125" s="706">
        <f t="shared" si="0"/>
        <v>0</v>
      </c>
      <c r="H125" s="707">
        <f t="shared" si="1"/>
        <v>0</v>
      </c>
    </row>
    <row r="126" spans="1:8" ht="12.75" customHeight="1">
      <c r="A126" s="1151"/>
      <c r="B126" s="61" t="s">
        <v>829</v>
      </c>
      <c r="C126" s="52"/>
      <c r="D126" s="703"/>
      <c r="E126" s="704"/>
      <c r="F126" s="705">
        <v>325</v>
      </c>
      <c r="G126" s="706">
        <f t="shared" si="0"/>
        <v>0</v>
      </c>
      <c r="H126" s="706">
        <f t="shared" si="1"/>
        <v>0</v>
      </c>
    </row>
    <row r="127" spans="1:8" ht="12.75" customHeight="1">
      <c r="A127" s="1151"/>
      <c r="B127" s="61" t="s">
        <v>830</v>
      </c>
      <c r="C127" s="52"/>
      <c r="D127" s="703"/>
      <c r="E127" s="704"/>
      <c r="F127" s="705">
        <v>360</v>
      </c>
      <c r="G127" s="706">
        <f t="shared" si="0"/>
        <v>0</v>
      </c>
      <c r="H127" s="706">
        <f t="shared" si="1"/>
        <v>0</v>
      </c>
    </row>
    <row r="128" spans="1:8" ht="12.75" customHeight="1">
      <c r="A128" s="1151"/>
      <c r="B128" s="61" t="s">
        <v>831</v>
      </c>
      <c r="C128" s="52"/>
      <c r="D128" s="703"/>
      <c r="E128" s="704"/>
      <c r="F128" s="705">
        <v>97</v>
      </c>
      <c r="G128" s="706">
        <f t="shared" si="0"/>
        <v>0</v>
      </c>
      <c r="H128" s="706">
        <f t="shared" si="1"/>
        <v>0</v>
      </c>
    </row>
    <row r="129" spans="1:8" ht="12.75" customHeight="1">
      <c r="A129" s="1151"/>
      <c r="B129" s="61" t="s">
        <v>832</v>
      </c>
      <c r="C129" s="52"/>
      <c r="D129" s="703"/>
      <c r="E129" s="704"/>
      <c r="F129" s="705">
        <v>250</v>
      </c>
      <c r="G129" s="706">
        <f t="shared" si="0"/>
        <v>0</v>
      </c>
      <c r="H129" s="706">
        <f t="shared" si="1"/>
        <v>0</v>
      </c>
    </row>
    <row r="130" spans="1:8" ht="12.75" customHeight="1">
      <c r="A130" s="1151"/>
      <c r="B130" s="61" t="s">
        <v>833</v>
      </c>
      <c r="C130" s="52"/>
      <c r="D130" s="703"/>
      <c r="E130" s="704"/>
      <c r="F130" s="705">
        <v>300</v>
      </c>
      <c r="G130" s="706">
        <f t="shared" si="0"/>
        <v>0</v>
      </c>
      <c r="H130" s="706">
        <f t="shared" si="1"/>
        <v>0</v>
      </c>
    </row>
    <row r="131" spans="1:8" ht="12.75" customHeight="1">
      <c r="A131" s="1151"/>
      <c r="B131" s="61" t="s">
        <v>834</v>
      </c>
      <c r="C131" s="52"/>
      <c r="D131" s="703"/>
      <c r="E131" s="704"/>
      <c r="F131" s="705">
        <v>680</v>
      </c>
      <c r="G131" s="706">
        <f t="shared" si="0"/>
        <v>0</v>
      </c>
      <c r="H131" s="706">
        <f t="shared" si="1"/>
        <v>0</v>
      </c>
    </row>
    <row r="132" spans="1:8" ht="12.75" customHeight="1">
      <c r="A132" s="1151"/>
      <c r="B132" s="61" t="s">
        <v>835</v>
      </c>
      <c r="C132" s="52"/>
      <c r="D132" s="703"/>
      <c r="E132" s="704"/>
      <c r="F132" s="705">
        <v>500</v>
      </c>
      <c r="G132" s="706">
        <f t="shared" si="0"/>
        <v>0</v>
      </c>
      <c r="H132" s="706">
        <f t="shared" si="1"/>
        <v>0</v>
      </c>
    </row>
    <row r="133" spans="1:8" ht="12.75" customHeight="1">
      <c r="A133" s="1151"/>
      <c r="B133" s="61" t="s">
        <v>836</v>
      </c>
      <c r="C133" s="52"/>
      <c r="D133" s="703"/>
      <c r="E133" s="704"/>
      <c r="F133" s="705">
        <v>225</v>
      </c>
      <c r="G133" s="706">
        <f t="shared" si="0"/>
        <v>0</v>
      </c>
      <c r="H133" s="706">
        <f t="shared" si="1"/>
        <v>0</v>
      </c>
    </row>
    <row r="134" spans="1:8" ht="12.75" customHeight="1">
      <c r="A134" s="1151"/>
      <c r="B134" s="61" t="s">
        <v>837</v>
      </c>
      <c r="C134" s="52"/>
      <c r="D134" s="703"/>
      <c r="E134" s="704"/>
      <c r="F134" s="705">
        <v>500</v>
      </c>
      <c r="G134" s="706">
        <f t="shared" si="0"/>
        <v>0</v>
      </c>
      <c r="H134" s="706">
        <f t="shared" si="1"/>
        <v>0</v>
      </c>
    </row>
    <row r="135" spans="1:8" ht="12.75" customHeight="1">
      <c r="A135" s="1151"/>
      <c r="B135" s="61" t="s">
        <v>838</v>
      </c>
      <c r="C135" s="52"/>
      <c r="D135" s="703"/>
      <c r="E135" s="704"/>
      <c r="F135" s="705">
        <v>275</v>
      </c>
      <c r="G135" s="706">
        <f t="shared" si="0"/>
        <v>0</v>
      </c>
      <c r="H135" s="706">
        <f t="shared" si="1"/>
        <v>0</v>
      </c>
    </row>
    <row r="136" spans="1:8" ht="12.75" customHeight="1">
      <c r="A136" s="1151"/>
      <c r="B136" s="61" t="s">
        <v>839</v>
      </c>
      <c r="C136" s="52"/>
      <c r="D136" s="703"/>
      <c r="E136" s="704"/>
      <c r="F136" s="705">
        <v>500</v>
      </c>
      <c r="G136" s="706">
        <f t="shared" si="0"/>
        <v>0</v>
      </c>
      <c r="H136" s="706">
        <f t="shared" si="1"/>
        <v>0</v>
      </c>
    </row>
    <row r="137" spans="1:8" ht="12.75" customHeight="1">
      <c r="A137" s="1151"/>
      <c r="B137" s="709" t="s">
        <v>840</v>
      </c>
      <c r="C137" s="52"/>
      <c r="D137" s="703"/>
      <c r="E137" s="704"/>
      <c r="F137" s="705">
        <v>400</v>
      </c>
      <c r="G137" s="706">
        <f t="shared" si="0"/>
        <v>0</v>
      </c>
      <c r="H137" s="706">
        <f t="shared" si="1"/>
        <v>0</v>
      </c>
    </row>
    <row r="138" spans="1:8" ht="12.75" customHeight="1">
      <c r="A138" s="1151"/>
      <c r="B138" s="61" t="s">
        <v>841</v>
      </c>
      <c r="C138" s="52"/>
      <c r="D138" s="703"/>
      <c r="E138" s="704"/>
      <c r="F138" s="705">
        <v>250</v>
      </c>
      <c r="G138" s="706">
        <f t="shared" si="0"/>
        <v>0</v>
      </c>
      <c r="H138" s="706">
        <f t="shared" si="1"/>
        <v>0</v>
      </c>
    </row>
    <row r="139" spans="1:8" ht="12.75" customHeight="1">
      <c r="A139" s="1151"/>
      <c r="B139" s="61" t="s">
        <v>842</v>
      </c>
      <c r="C139" s="52"/>
      <c r="D139" s="703"/>
      <c r="E139" s="704"/>
      <c r="F139" s="705">
        <v>250</v>
      </c>
      <c r="G139" s="706">
        <f t="shared" si="0"/>
        <v>0</v>
      </c>
      <c r="H139" s="706">
        <f t="shared" si="1"/>
        <v>0</v>
      </c>
    </row>
    <row r="140" spans="1:8" ht="12.75" customHeight="1">
      <c r="A140" s="1151"/>
      <c r="B140" s="61" t="s">
        <v>843</v>
      </c>
      <c r="C140" s="52"/>
      <c r="D140" s="703"/>
      <c r="E140" s="704"/>
      <c r="F140" s="705">
        <v>200</v>
      </c>
      <c r="G140" s="706">
        <f t="shared" si="0"/>
        <v>0</v>
      </c>
      <c r="H140" s="706">
        <f t="shared" si="1"/>
        <v>0</v>
      </c>
    </row>
    <row r="141" spans="1:8" ht="12.75" customHeight="1">
      <c r="A141" s="1151"/>
      <c r="B141" s="61" t="s">
        <v>844</v>
      </c>
      <c r="C141" s="52"/>
      <c r="D141" s="703"/>
      <c r="E141" s="704"/>
      <c r="F141" s="705">
        <v>147.5</v>
      </c>
      <c r="G141" s="706">
        <f t="shared" si="0"/>
        <v>0</v>
      </c>
      <c r="H141" s="706">
        <f t="shared" si="1"/>
        <v>0</v>
      </c>
    </row>
    <row r="142" spans="1:8" ht="12.75" customHeight="1">
      <c r="A142" s="1151"/>
      <c r="B142" s="61" t="s">
        <v>845</v>
      </c>
      <c r="C142" s="52"/>
      <c r="D142" s="703"/>
      <c r="E142" s="704"/>
      <c r="F142" s="705">
        <v>195</v>
      </c>
      <c r="G142" s="706">
        <f t="shared" si="0"/>
        <v>0</v>
      </c>
      <c r="H142" s="706">
        <f t="shared" si="1"/>
        <v>0</v>
      </c>
    </row>
    <row r="143" spans="1:8" ht="12.75" customHeight="1">
      <c r="A143" s="1151"/>
      <c r="B143" s="61" t="s">
        <v>846</v>
      </c>
      <c r="C143" s="52"/>
      <c r="D143" s="703"/>
      <c r="E143" s="704"/>
      <c r="F143" s="705">
        <v>274</v>
      </c>
      <c r="G143" s="706">
        <f t="shared" si="0"/>
        <v>0</v>
      </c>
      <c r="H143" s="706">
        <f t="shared" si="1"/>
        <v>0</v>
      </c>
    </row>
    <row r="144" spans="1:8" ht="12.75" customHeight="1">
      <c r="A144" s="1151"/>
      <c r="B144" s="61" t="s">
        <v>847</v>
      </c>
      <c r="C144" s="52"/>
      <c r="D144" s="703"/>
      <c r="E144" s="704"/>
      <c r="F144" s="705">
        <v>415</v>
      </c>
      <c r="G144" s="706">
        <f t="shared" si="0"/>
        <v>0</v>
      </c>
      <c r="H144" s="706">
        <f t="shared" si="1"/>
        <v>0</v>
      </c>
    </row>
    <row r="145" spans="1:8" ht="12.75" customHeight="1">
      <c r="A145" s="1151"/>
      <c r="B145" s="61" t="s">
        <v>848</v>
      </c>
      <c r="C145" s="52"/>
      <c r="D145" s="703"/>
      <c r="E145" s="704"/>
      <c r="F145" s="705">
        <v>320</v>
      </c>
      <c r="G145" s="706">
        <f t="shared" si="0"/>
        <v>0</v>
      </c>
      <c r="H145" s="706">
        <f t="shared" si="1"/>
        <v>0</v>
      </c>
    </row>
    <row r="146" spans="1:8" ht="12.75" customHeight="1">
      <c r="A146" s="1151"/>
      <c r="B146" s="61" t="s">
        <v>849</v>
      </c>
      <c r="C146" s="708"/>
      <c r="D146" s="52"/>
      <c r="E146" s="704">
        <v>334</v>
      </c>
      <c r="F146" s="705"/>
      <c r="G146" s="706">
        <f t="shared" si="0"/>
        <v>0</v>
      </c>
      <c r="H146" s="706">
        <f t="shared" si="1"/>
        <v>0</v>
      </c>
    </row>
    <row r="147" spans="1:8" ht="12.75" customHeight="1">
      <c r="A147" s="1151"/>
      <c r="B147" s="61" t="s">
        <v>850</v>
      </c>
      <c r="C147" s="52"/>
      <c r="D147" s="703"/>
      <c r="E147" s="704"/>
      <c r="F147" s="705">
        <v>260</v>
      </c>
      <c r="G147" s="706">
        <f t="shared" si="0"/>
        <v>0</v>
      </c>
      <c r="H147" s="706">
        <f t="shared" si="1"/>
        <v>0</v>
      </c>
    </row>
    <row r="148" spans="1:8" ht="12.75" customHeight="1">
      <c r="A148" s="1151"/>
      <c r="B148" s="61" t="s">
        <v>851</v>
      </c>
      <c r="C148" s="52"/>
      <c r="D148" s="703"/>
      <c r="E148" s="704"/>
      <c r="F148" s="705">
        <v>274</v>
      </c>
      <c r="G148" s="706">
        <f t="shared" si="0"/>
        <v>0</v>
      </c>
      <c r="H148" s="706">
        <f t="shared" si="1"/>
        <v>0</v>
      </c>
    </row>
    <row r="149" spans="1:8" ht="12.75" customHeight="1">
      <c r="A149" s="1151"/>
      <c r="B149" s="61" t="s">
        <v>852</v>
      </c>
      <c r="C149" s="52"/>
      <c r="D149" s="703"/>
      <c r="E149" s="704"/>
      <c r="F149" s="705">
        <v>90</v>
      </c>
      <c r="G149" s="706">
        <f t="shared" si="0"/>
        <v>0</v>
      </c>
      <c r="H149" s="706">
        <f t="shared" si="1"/>
        <v>0</v>
      </c>
    </row>
    <row r="150" spans="1:8" ht="12.75" customHeight="1">
      <c r="A150" s="1151"/>
      <c r="B150" s="61" t="s">
        <v>853</v>
      </c>
      <c r="C150" s="52"/>
      <c r="D150" s="703"/>
      <c r="E150" s="704"/>
      <c r="F150" s="705">
        <v>500</v>
      </c>
      <c r="G150" s="706">
        <f t="shared" si="0"/>
        <v>0</v>
      </c>
      <c r="H150" s="706">
        <f t="shared" si="1"/>
        <v>0</v>
      </c>
    </row>
    <row r="151" spans="1:8" ht="12.75" customHeight="1">
      <c r="A151" s="1151"/>
      <c r="B151" s="61" t="s">
        <v>854</v>
      </c>
      <c r="C151" s="52"/>
      <c r="D151" s="703"/>
      <c r="E151" s="704"/>
      <c r="F151" s="705">
        <v>200</v>
      </c>
      <c r="G151" s="706">
        <f t="shared" si="0"/>
        <v>0</v>
      </c>
      <c r="H151" s="706">
        <f t="shared" si="1"/>
        <v>0</v>
      </c>
    </row>
    <row r="152" spans="1:8" ht="12.75" customHeight="1">
      <c r="A152" s="1151"/>
      <c r="B152" s="61" t="s">
        <v>855</v>
      </c>
      <c r="C152" s="52"/>
      <c r="D152" s="703"/>
      <c r="E152" s="704"/>
      <c r="F152" s="705">
        <v>250</v>
      </c>
      <c r="G152" s="706">
        <f t="shared" si="0"/>
        <v>0</v>
      </c>
      <c r="H152" s="706">
        <f t="shared" si="1"/>
        <v>0</v>
      </c>
    </row>
    <row r="153" spans="1:8" ht="12.75" customHeight="1">
      <c r="A153" s="1151"/>
      <c r="B153" s="61" t="s">
        <v>856</v>
      </c>
      <c r="C153" s="52"/>
      <c r="D153" s="703"/>
      <c r="E153" s="704"/>
      <c r="F153" s="705">
        <v>825</v>
      </c>
      <c r="G153" s="706">
        <f t="shared" si="0"/>
        <v>0</v>
      </c>
      <c r="H153" s="706">
        <f t="shared" si="1"/>
        <v>0</v>
      </c>
    </row>
    <row r="154" spans="1:8" ht="12.75" customHeight="1">
      <c r="A154" s="1151"/>
      <c r="B154" s="61" t="s">
        <v>857</v>
      </c>
      <c r="C154" s="52"/>
      <c r="D154" s="703"/>
      <c r="E154" s="704"/>
      <c r="F154" s="705">
        <v>430</v>
      </c>
      <c r="G154" s="706">
        <f t="shared" si="0"/>
        <v>0</v>
      </c>
      <c r="H154" s="706">
        <f t="shared" si="1"/>
        <v>0</v>
      </c>
    </row>
    <row r="155" spans="1:8" ht="12.75" customHeight="1">
      <c r="A155" s="1151"/>
      <c r="B155" s="61" t="s">
        <v>858</v>
      </c>
      <c r="C155" s="52"/>
      <c r="D155" s="703"/>
      <c r="E155" s="704"/>
      <c r="F155" s="705">
        <v>375</v>
      </c>
      <c r="G155" s="706">
        <f t="shared" si="0"/>
        <v>0</v>
      </c>
      <c r="H155" s="706">
        <f t="shared" si="1"/>
        <v>0</v>
      </c>
    </row>
    <row r="156" spans="1:8" ht="12.75" customHeight="1">
      <c r="A156" s="1151"/>
      <c r="B156" s="61" t="s">
        <v>859</v>
      </c>
      <c r="C156" s="52"/>
      <c r="D156" s="703"/>
      <c r="E156" s="704"/>
      <c r="F156" s="705">
        <v>750</v>
      </c>
      <c r="G156" s="706">
        <f t="shared" si="0"/>
        <v>0</v>
      </c>
      <c r="H156" s="706">
        <f t="shared" si="1"/>
        <v>0</v>
      </c>
    </row>
    <row r="157" spans="1:8" ht="12.75" customHeight="1">
      <c r="A157" s="1151"/>
      <c r="B157" s="61" t="s">
        <v>860</v>
      </c>
      <c r="C157" s="52"/>
      <c r="D157" s="703"/>
      <c r="E157" s="704"/>
      <c r="F157" s="705">
        <v>250</v>
      </c>
      <c r="G157" s="706">
        <f t="shared" si="0"/>
        <v>0</v>
      </c>
      <c r="H157" s="706">
        <f t="shared" si="1"/>
        <v>0</v>
      </c>
    </row>
    <row r="158" spans="1:8" ht="12.75" customHeight="1">
      <c r="A158" s="1151"/>
      <c r="B158" s="61" t="s">
        <v>861</v>
      </c>
      <c r="C158" s="52"/>
      <c r="D158" s="703"/>
      <c r="E158" s="704"/>
      <c r="F158" s="705">
        <v>190</v>
      </c>
      <c r="G158" s="706">
        <f t="shared" si="0"/>
        <v>0</v>
      </c>
      <c r="H158" s="706">
        <f t="shared" si="1"/>
        <v>0</v>
      </c>
    </row>
    <row r="159" spans="1:8" ht="12.75" customHeight="1">
      <c r="A159" s="1151"/>
      <c r="B159" s="61" t="s">
        <v>862</v>
      </c>
      <c r="C159" s="52"/>
      <c r="D159" s="703"/>
      <c r="E159" s="704"/>
      <c r="F159" s="705">
        <v>100</v>
      </c>
      <c r="G159" s="706">
        <f t="shared" si="0"/>
        <v>0</v>
      </c>
      <c r="H159" s="706">
        <f t="shared" si="1"/>
        <v>0</v>
      </c>
    </row>
    <row r="160" spans="1:8" ht="12.75" customHeight="1">
      <c r="A160" s="1151"/>
      <c r="B160" s="61" t="s">
        <v>863</v>
      </c>
      <c r="C160" s="52"/>
      <c r="D160" s="703"/>
      <c r="E160" s="704"/>
      <c r="F160" s="705">
        <v>360</v>
      </c>
      <c r="G160" s="706">
        <f t="shared" si="0"/>
        <v>0</v>
      </c>
      <c r="H160" s="706">
        <f t="shared" si="1"/>
        <v>0</v>
      </c>
    </row>
    <row r="161" spans="1:8" ht="12.75" customHeight="1">
      <c r="A161" s="1194"/>
      <c r="B161" s="172" t="s">
        <v>864</v>
      </c>
      <c r="C161" s="201"/>
      <c r="D161" s="710"/>
      <c r="E161" s="711"/>
      <c r="F161" s="712">
        <v>250</v>
      </c>
      <c r="G161" s="713">
        <f t="shared" si="0"/>
        <v>0</v>
      </c>
      <c r="H161" s="713">
        <f t="shared" si="1"/>
        <v>0</v>
      </c>
    </row>
    <row r="162" spans="1:8" ht="12.75" customHeight="1">
      <c r="A162" s="714"/>
      <c r="B162" s="715"/>
      <c r="C162" s="715" t="s">
        <v>865</v>
      </c>
      <c r="D162" s="715" t="s">
        <v>866</v>
      </c>
      <c r="E162" s="716" t="s">
        <v>867</v>
      </c>
      <c r="F162" s="716" t="s">
        <v>868</v>
      </c>
      <c r="G162" s="696"/>
      <c r="H162" s="696"/>
    </row>
    <row r="163" spans="1:8" ht="12.75" customHeight="1">
      <c r="A163" s="1242" t="s">
        <v>869</v>
      </c>
      <c r="B163" s="62" t="s">
        <v>870</v>
      </c>
      <c r="C163" s="717"/>
      <c r="D163" s="238"/>
      <c r="E163" s="718">
        <v>286</v>
      </c>
      <c r="F163" s="718"/>
      <c r="G163" s="719">
        <f t="shared" ref="G163:H163" si="2">(C163*E163) + (D163*F163)</f>
        <v>0</v>
      </c>
      <c r="H163" s="719">
        <f t="shared" si="2"/>
        <v>0</v>
      </c>
    </row>
    <row r="164" spans="1:8" ht="12.75" customHeight="1">
      <c r="A164" s="1151"/>
      <c r="B164" s="61" t="s">
        <v>871</v>
      </c>
      <c r="C164" s="52"/>
      <c r="D164" s="703"/>
      <c r="E164" s="704"/>
      <c r="F164" s="704">
        <v>400</v>
      </c>
      <c r="G164" s="706">
        <f t="shared" ref="G164:H164" si="3">(C164*E164) + (D164*F164)</f>
        <v>0</v>
      </c>
      <c r="H164" s="706">
        <f t="shared" si="3"/>
        <v>0</v>
      </c>
    </row>
    <row r="165" spans="1:8" ht="12.75" customHeight="1">
      <c r="A165" s="1151"/>
      <c r="B165" s="61" t="s">
        <v>872</v>
      </c>
      <c r="C165" s="52"/>
      <c r="D165" s="703"/>
      <c r="E165" s="704"/>
      <c r="F165" s="704">
        <v>200</v>
      </c>
      <c r="G165" s="706">
        <f t="shared" ref="G165:H165" si="4">(C165*E165) + (D165*F165)</f>
        <v>0</v>
      </c>
      <c r="H165" s="706">
        <f t="shared" si="4"/>
        <v>0</v>
      </c>
    </row>
    <row r="166" spans="1:8" ht="12.75" customHeight="1">
      <c r="A166" s="1151"/>
      <c r="B166" s="61" t="s">
        <v>873</v>
      </c>
      <c r="C166" s="52"/>
      <c r="D166" s="703"/>
      <c r="E166" s="704"/>
      <c r="F166" s="704">
        <v>360</v>
      </c>
      <c r="G166" s="706">
        <f t="shared" ref="G166:H166" si="5">(C166*E166) + (D166*F166)</f>
        <v>0</v>
      </c>
      <c r="H166" s="706">
        <f t="shared" si="5"/>
        <v>0</v>
      </c>
    </row>
    <row r="167" spans="1:8" ht="12.75" customHeight="1">
      <c r="A167" s="1151"/>
      <c r="B167" s="61" t="s">
        <v>874</v>
      </c>
      <c r="C167" s="52"/>
      <c r="D167" s="703"/>
      <c r="E167" s="704"/>
      <c r="F167" s="704">
        <v>506.3</v>
      </c>
      <c r="G167" s="706">
        <f t="shared" ref="G167:H167" si="6">(C167*E167) + (D167*F167)</f>
        <v>0</v>
      </c>
      <c r="H167" s="706">
        <f t="shared" si="6"/>
        <v>0</v>
      </c>
    </row>
    <row r="168" spans="1:8" ht="12.75" customHeight="1">
      <c r="A168" s="1151"/>
      <c r="B168" s="61" t="s">
        <v>875</v>
      </c>
      <c r="C168" s="703"/>
      <c r="D168" s="52"/>
      <c r="E168" s="704">
        <v>150</v>
      </c>
      <c r="F168" s="704"/>
      <c r="G168" s="706">
        <f t="shared" ref="G168:H168" si="7">(C168*E168) + (D168*F168)</f>
        <v>0</v>
      </c>
      <c r="H168" s="706">
        <f t="shared" si="7"/>
        <v>0</v>
      </c>
    </row>
    <row r="169" spans="1:8" ht="12.75" customHeight="1">
      <c r="A169" s="1151"/>
      <c r="B169" s="61" t="s">
        <v>876</v>
      </c>
      <c r="C169" s="52"/>
      <c r="D169" s="703"/>
      <c r="E169" s="704"/>
      <c r="F169" s="704">
        <v>450</v>
      </c>
      <c r="G169" s="706">
        <f t="shared" ref="G169:H169" si="8">(C169*E169) + (D169*F169)</f>
        <v>0</v>
      </c>
      <c r="H169" s="706">
        <f t="shared" si="8"/>
        <v>0</v>
      </c>
    </row>
    <row r="170" spans="1:8" ht="12.75" customHeight="1">
      <c r="A170" s="1151"/>
      <c r="B170" s="61" t="s">
        <v>877</v>
      </c>
      <c r="C170" s="703"/>
      <c r="D170" s="52"/>
      <c r="E170" s="704">
        <v>75</v>
      </c>
      <c r="F170" s="704"/>
      <c r="G170" s="706">
        <f t="shared" ref="G170:H170" si="9">(C170*E170) + (D170*F170)</f>
        <v>0</v>
      </c>
      <c r="H170" s="706">
        <f t="shared" si="9"/>
        <v>0</v>
      </c>
    </row>
    <row r="171" spans="1:8" ht="12.75" customHeight="1">
      <c r="A171" s="1151"/>
      <c r="B171" s="61" t="s">
        <v>878</v>
      </c>
      <c r="C171" s="52"/>
      <c r="D171" s="703"/>
      <c r="E171" s="704"/>
      <c r="F171" s="704">
        <v>50</v>
      </c>
      <c r="G171" s="706">
        <f t="shared" ref="G171:H171" si="10">(C171*E171) + (D171*F171)</f>
        <v>0</v>
      </c>
      <c r="H171" s="706">
        <f t="shared" si="10"/>
        <v>0</v>
      </c>
    </row>
    <row r="172" spans="1:8" ht="12.75" customHeight="1">
      <c r="A172" s="1151"/>
      <c r="B172" s="61" t="s">
        <v>879</v>
      </c>
      <c r="C172" s="52"/>
      <c r="D172" s="703"/>
      <c r="E172" s="704"/>
      <c r="F172" s="704">
        <v>55</v>
      </c>
      <c r="G172" s="706">
        <f t="shared" ref="G172:H172" si="11">(C172*E172) + (D172*F172)</f>
        <v>0</v>
      </c>
      <c r="H172" s="706">
        <f t="shared" si="11"/>
        <v>0</v>
      </c>
    </row>
    <row r="173" spans="1:8" ht="12.75" customHeight="1">
      <c r="A173" s="1151"/>
      <c r="B173" s="61" t="s">
        <v>880</v>
      </c>
      <c r="C173" s="52"/>
      <c r="D173" s="703"/>
      <c r="E173" s="704"/>
      <c r="F173" s="704">
        <v>360</v>
      </c>
      <c r="G173" s="706">
        <f t="shared" ref="G173:H173" si="12">(C173*E173) + (D173*F173)</f>
        <v>0</v>
      </c>
      <c r="H173" s="706">
        <f t="shared" si="12"/>
        <v>0</v>
      </c>
    </row>
    <row r="174" spans="1:8" ht="12.75" customHeight="1">
      <c r="A174" s="1151"/>
      <c r="B174" s="61" t="s">
        <v>881</v>
      </c>
      <c r="C174" s="52"/>
      <c r="D174" s="703"/>
      <c r="E174" s="704"/>
      <c r="F174" s="704">
        <v>500</v>
      </c>
      <c r="G174" s="706">
        <f t="shared" ref="G174:H174" si="13">(C174*E174) + (D174*F174)</f>
        <v>0</v>
      </c>
      <c r="H174" s="706">
        <f t="shared" si="13"/>
        <v>0</v>
      </c>
    </row>
    <row r="175" spans="1:8" ht="12.75" customHeight="1">
      <c r="A175" s="1151"/>
      <c r="B175" s="61" t="s">
        <v>882</v>
      </c>
      <c r="C175" s="52"/>
      <c r="D175" s="703"/>
      <c r="E175" s="704"/>
      <c r="F175" s="704">
        <v>400</v>
      </c>
      <c r="G175" s="706">
        <f t="shared" ref="G175:H175" si="14">(C175*E175) + (D175*F175)</f>
        <v>0</v>
      </c>
      <c r="H175" s="706">
        <f t="shared" si="14"/>
        <v>0</v>
      </c>
    </row>
    <row r="176" spans="1:8" ht="12.75" customHeight="1">
      <c r="A176" s="1151"/>
      <c r="B176" s="61" t="s">
        <v>883</v>
      </c>
      <c r="C176" s="720"/>
      <c r="D176" s="52"/>
      <c r="E176" s="704">
        <v>870</v>
      </c>
      <c r="F176" s="704"/>
      <c r="G176" s="706">
        <f t="shared" ref="G176:H176" si="15">(C176*E176) + (D176*F176)</f>
        <v>0</v>
      </c>
      <c r="H176" s="706">
        <f t="shared" si="15"/>
        <v>0</v>
      </c>
    </row>
    <row r="177" spans="1:8" ht="12.75" customHeight="1">
      <c r="A177" s="1151"/>
      <c r="B177" s="61" t="s">
        <v>884</v>
      </c>
      <c r="C177" s="52"/>
      <c r="D177" s="720"/>
      <c r="E177" s="704"/>
      <c r="F177" s="704">
        <v>58</v>
      </c>
      <c r="G177" s="706">
        <f t="shared" ref="G177:H177" si="16">(C177*E177) + (D177*F177)</f>
        <v>0</v>
      </c>
      <c r="H177" s="706">
        <f t="shared" si="16"/>
        <v>0</v>
      </c>
    </row>
    <row r="178" spans="1:8" ht="12.75" customHeight="1">
      <c r="A178" s="1151"/>
      <c r="B178" s="61" t="s">
        <v>885</v>
      </c>
      <c r="C178" s="52"/>
      <c r="D178" s="720"/>
      <c r="E178" s="704"/>
      <c r="F178" s="704">
        <v>480</v>
      </c>
      <c r="G178" s="706">
        <f t="shared" ref="G178:H178" si="17">(C178*E178) + (D178*F178)</f>
        <v>0</v>
      </c>
      <c r="H178" s="706">
        <f t="shared" si="17"/>
        <v>0</v>
      </c>
    </row>
    <row r="179" spans="1:8" ht="12.75" customHeight="1">
      <c r="A179" s="1151"/>
      <c r="B179" s="61" t="s">
        <v>886</v>
      </c>
      <c r="C179" s="52"/>
      <c r="D179" s="720"/>
      <c r="E179" s="704"/>
      <c r="F179" s="704">
        <v>390</v>
      </c>
      <c r="G179" s="706">
        <f t="shared" ref="G179:H179" si="18">(C179*E179) + (D179*F179)</f>
        <v>0</v>
      </c>
      <c r="H179" s="706">
        <f t="shared" si="18"/>
        <v>0</v>
      </c>
    </row>
    <row r="180" spans="1:8" ht="12.75" customHeight="1">
      <c r="A180" s="1151"/>
      <c r="B180" s="61" t="s">
        <v>887</v>
      </c>
      <c r="C180" s="52"/>
      <c r="D180" s="720"/>
      <c r="E180" s="704"/>
      <c r="F180" s="704">
        <v>360</v>
      </c>
      <c r="G180" s="706">
        <f t="shared" ref="G180:H180" si="19">(C180*E180) + (D180*F180)</f>
        <v>0</v>
      </c>
      <c r="H180" s="706">
        <f t="shared" si="19"/>
        <v>0</v>
      </c>
    </row>
    <row r="181" spans="1:8" ht="12.75" customHeight="1">
      <c r="A181" s="1151"/>
      <c r="B181" s="61" t="s">
        <v>888</v>
      </c>
      <c r="C181" s="720"/>
      <c r="D181" s="52"/>
      <c r="E181" s="704">
        <v>85</v>
      </c>
      <c r="F181" s="704"/>
      <c r="G181" s="706">
        <f t="shared" ref="G181:H181" si="20">(C181*E181) + (D181*F181)</f>
        <v>0</v>
      </c>
      <c r="H181" s="706">
        <f t="shared" si="20"/>
        <v>0</v>
      </c>
    </row>
    <row r="182" spans="1:8" ht="12.75" customHeight="1">
      <c r="A182" s="1151"/>
      <c r="B182" s="61" t="s">
        <v>889</v>
      </c>
      <c r="C182" s="52"/>
      <c r="D182" s="720"/>
      <c r="E182" s="704"/>
      <c r="F182" s="704">
        <v>100</v>
      </c>
      <c r="G182" s="706">
        <f t="shared" ref="G182:H182" si="21">(C182*E182) + (D182*F182)</f>
        <v>0</v>
      </c>
      <c r="H182" s="706">
        <f t="shared" si="21"/>
        <v>0</v>
      </c>
    </row>
    <row r="183" spans="1:8" ht="12.75" customHeight="1">
      <c r="A183" s="1151"/>
      <c r="B183" s="61" t="s">
        <v>890</v>
      </c>
      <c r="C183" s="52"/>
      <c r="D183" s="720"/>
      <c r="E183" s="704"/>
      <c r="F183" s="704">
        <v>360</v>
      </c>
      <c r="G183" s="706">
        <f t="shared" ref="G183:H183" si="22">(C183*E183) + (D183*F183)</f>
        <v>0</v>
      </c>
      <c r="H183" s="706">
        <f t="shared" si="22"/>
        <v>0</v>
      </c>
    </row>
    <row r="184" spans="1:8" ht="12.75" customHeight="1">
      <c r="A184" s="1151"/>
      <c r="B184" s="61" t="s">
        <v>891</v>
      </c>
      <c r="C184" s="52"/>
      <c r="D184" s="720"/>
      <c r="E184" s="704"/>
      <c r="F184" s="704">
        <v>120</v>
      </c>
      <c r="G184" s="706">
        <f t="shared" ref="G184:H184" si="23">(C184*E184) + (D184*F184)</f>
        <v>0</v>
      </c>
      <c r="H184" s="706">
        <f t="shared" si="23"/>
        <v>0</v>
      </c>
    </row>
    <row r="185" spans="1:8" ht="12.75" customHeight="1">
      <c r="A185" s="1151"/>
      <c r="B185" s="61" t="s">
        <v>892</v>
      </c>
      <c r="C185" s="720"/>
      <c r="D185" s="52"/>
      <c r="E185" s="704">
        <v>137.5</v>
      </c>
      <c r="F185" s="704"/>
      <c r="G185" s="706">
        <f t="shared" ref="G185:H185" si="24">(C185*E185) + (D185*F185)</f>
        <v>0</v>
      </c>
      <c r="H185" s="706">
        <f t="shared" si="24"/>
        <v>0</v>
      </c>
    </row>
    <row r="186" spans="1:8" ht="12.75" customHeight="1">
      <c r="A186" s="1151"/>
      <c r="B186" s="61" t="s">
        <v>893</v>
      </c>
      <c r="C186" s="52"/>
      <c r="D186" s="720"/>
      <c r="E186" s="704"/>
      <c r="F186" s="704">
        <v>105</v>
      </c>
      <c r="G186" s="706">
        <f t="shared" ref="G186:H186" si="25">(C186*E186) + (D186*F186)</f>
        <v>0</v>
      </c>
      <c r="H186" s="706">
        <f t="shared" si="25"/>
        <v>0</v>
      </c>
    </row>
    <row r="187" spans="1:8" ht="12.75" customHeight="1">
      <c r="A187" s="1151"/>
      <c r="B187" s="61" t="s">
        <v>894</v>
      </c>
      <c r="C187" s="52"/>
      <c r="D187" s="720"/>
      <c r="E187" s="704"/>
      <c r="F187" s="704">
        <v>400</v>
      </c>
      <c r="G187" s="706">
        <f t="shared" ref="G187:H187" si="26">(C187*E187) + (D187*F187)</f>
        <v>0</v>
      </c>
      <c r="H187" s="706">
        <f t="shared" si="26"/>
        <v>0</v>
      </c>
    </row>
    <row r="188" spans="1:8" ht="12.75" customHeight="1">
      <c r="A188" s="1151"/>
      <c r="B188" s="61" t="s">
        <v>895</v>
      </c>
      <c r="C188" s="52"/>
      <c r="D188" s="720"/>
      <c r="E188" s="704"/>
      <c r="F188" s="704">
        <v>500</v>
      </c>
      <c r="G188" s="706">
        <f t="shared" ref="G188:H188" si="27">(C188*E188) + (D188*F188)</f>
        <v>0</v>
      </c>
      <c r="H188" s="706">
        <f t="shared" si="27"/>
        <v>0</v>
      </c>
    </row>
    <row r="189" spans="1:8" ht="12.75" customHeight="1">
      <c r="A189" s="1151"/>
      <c r="B189" s="61" t="s">
        <v>896</v>
      </c>
      <c r="C189" s="52"/>
      <c r="D189" s="720"/>
      <c r="E189" s="704"/>
      <c r="F189" s="704">
        <v>480</v>
      </c>
      <c r="G189" s="706">
        <f t="shared" ref="G189:H189" si="28">(C189*E189) + (D189*F189)</f>
        <v>0</v>
      </c>
      <c r="H189" s="706">
        <f t="shared" si="28"/>
        <v>0</v>
      </c>
    </row>
    <row r="190" spans="1:8" ht="12.75" customHeight="1">
      <c r="A190" s="1151"/>
      <c r="B190" s="61" t="s">
        <v>897</v>
      </c>
      <c r="C190" s="52"/>
      <c r="D190" s="720"/>
      <c r="E190" s="704"/>
      <c r="F190" s="704">
        <v>400</v>
      </c>
      <c r="G190" s="706">
        <f t="shared" ref="G190:H190" si="29">(C190*E190) + (D190*F190)</f>
        <v>0</v>
      </c>
      <c r="H190" s="706">
        <f t="shared" si="29"/>
        <v>0</v>
      </c>
    </row>
    <row r="191" spans="1:8" ht="12.75" customHeight="1">
      <c r="A191" s="1151"/>
      <c r="B191" s="61" t="s">
        <v>898</v>
      </c>
      <c r="C191" s="52"/>
      <c r="D191" s="720"/>
      <c r="E191" s="704"/>
      <c r="F191" s="704">
        <v>333</v>
      </c>
      <c r="G191" s="706">
        <f t="shared" ref="G191:H191" si="30">(C191*E191) + (D191*F191)</f>
        <v>0</v>
      </c>
      <c r="H191" s="706">
        <f t="shared" si="30"/>
        <v>0</v>
      </c>
    </row>
    <row r="192" spans="1:8" ht="12.75" customHeight="1">
      <c r="A192" s="1151"/>
      <c r="B192" s="61" t="s">
        <v>899</v>
      </c>
      <c r="C192" s="720"/>
      <c r="D192" s="52"/>
      <c r="E192" s="704">
        <v>200</v>
      </c>
      <c r="F192" s="704"/>
      <c r="G192" s="706">
        <f t="shared" ref="G192:H192" si="31">(C192*E192) + (D192*F192)</f>
        <v>0</v>
      </c>
      <c r="H192" s="706">
        <f t="shared" si="31"/>
        <v>0</v>
      </c>
    </row>
    <row r="193" spans="1:8" ht="12.75" customHeight="1">
      <c r="A193" s="1151"/>
      <c r="B193" s="61" t="s">
        <v>900</v>
      </c>
      <c r="C193" s="52"/>
      <c r="D193" s="720"/>
      <c r="E193" s="704"/>
      <c r="F193" s="704">
        <v>120</v>
      </c>
      <c r="G193" s="706">
        <f t="shared" ref="G193:H193" si="32">(C193*E193) + (D193*F193)</f>
        <v>0</v>
      </c>
      <c r="H193" s="706">
        <f t="shared" si="32"/>
        <v>0</v>
      </c>
    </row>
    <row r="194" spans="1:8" ht="12.75" customHeight="1">
      <c r="A194" s="1151"/>
      <c r="B194" s="61" t="s">
        <v>901</v>
      </c>
      <c r="C194" s="720"/>
      <c r="D194" s="52"/>
      <c r="E194" s="704">
        <v>360</v>
      </c>
      <c r="F194" s="704"/>
      <c r="G194" s="706">
        <f t="shared" ref="G194:H194" si="33">(C194*E194) + (D194*F194)</f>
        <v>0</v>
      </c>
      <c r="H194" s="706">
        <f t="shared" si="33"/>
        <v>0</v>
      </c>
    </row>
    <row r="195" spans="1:8" ht="12.75" customHeight="1">
      <c r="A195" s="1151"/>
      <c r="B195" s="61" t="s">
        <v>902</v>
      </c>
      <c r="C195" s="52"/>
      <c r="D195" s="720"/>
      <c r="E195" s="704"/>
      <c r="F195" s="704">
        <v>285</v>
      </c>
      <c r="G195" s="706">
        <f t="shared" ref="G195:H195" si="34">(C195*E195) + (D195*F195)</f>
        <v>0</v>
      </c>
      <c r="H195" s="706">
        <f t="shared" si="34"/>
        <v>0</v>
      </c>
    </row>
    <row r="196" spans="1:8" ht="12.75" customHeight="1">
      <c r="A196" s="1151"/>
      <c r="B196" s="61" t="s">
        <v>903</v>
      </c>
      <c r="C196" s="52"/>
      <c r="D196" s="720"/>
      <c r="E196" s="704"/>
      <c r="F196" s="704">
        <v>600</v>
      </c>
      <c r="G196" s="706">
        <f t="shared" ref="G196:H196" si="35">(C196*E196) + (D196*F196)</f>
        <v>0</v>
      </c>
      <c r="H196" s="706">
        <f t="shared" si="35"/>
        <v>0</v>
      </c>
    </row>
    <row r="197" spans="1:8" ht="12.75" customHeight="1">
      <c r="A197" s="1151"/>
      <c r="B197" s="61" t="s">
        <v>904</v>
      </c>
      <c r="C197" s="52"/>
      <c r="D197" s="720"/>
      <c r="E197" s="704"/>
      <c r="F197" s="704">
        <v>540</v>
      </c>
      <c r="G197" s="706">
        <f t="shared" ref="G197:H197" si="36">(C197*E197) + (D197*F197)</f>
        <v>0</v>
      </c>
      <c r="H197" s="706">
        <f t="shared" si="36"/>
        <v>0</v>
      </c>
    </row>
    <row r="198" spans="1:8" ht="12.75" customHeight="1">
      <c r="A198" s="1151"/>
      <c r="B198" s="61" t="s">
        <v>905</v>
      </c>
      <c r="C198" s="52"/>
      <c r="D198" s="720"/>
      <c r="E198" s="704"/>
      <c r="F198" s="704">
        <v>360</v>
      </c>
      <c r="G198" s="706">
        <f t="shared" ref="G198:H198" si="37">(C198*E198) + (D198*F198)</f>
        <v>0</v>
      </c>
      <c r="H198" s="706">
        <f t="shared" si="37"/>
        <v>0</v>
      </c>
    </row>
    <row r="199" spans="1:8" ht="12.75" customHeight="1">
      <c r="A199" s="1151"/>
      <c r="B199" s="61" t="s">
        <v>906</v>
      </c>
      <c r="C199" s="720"/>
      <c r="D199" s="52"/>
      <c r="E199" s="704">
        <v>500</v>
      </c>
      <c r="F199" s="704"/>
      <c r="G199" s="706">
        <f t="shared" ref="G199:H199" si="38">(C199*E199) + (D199*F199)</f>
        <v>0</v>
      </c>
      <c r="H199" s="706">
        <f t="shared" si="38"/>
        <v>0</v>
      </c>
    </row>
    <row r="200" spans="1:8" ht="12.75" customHeight="1">
      <c r="A200" s="1151"/>
      <c r="B200" s="61" t="s">
        <v>907</v>
      </c>
      <c r="C200" s="52"/>
      <c r="D200" s="720"/>
      <c r="E200" s="704"/>
      <c r="F200" s="704">
        <v>400</v>
      </c>
      <c r="G200" s="706">
        <f t="shared" ref="G200:H200" si="39">(C200*E200) + (D200*F200)</f>
        <v>0</v>
      </c>
      <c r="H200" s="706">
        <f t="shared" si="39"/>
        <v>0</v>
      </c>
    </row>
    <row r="201" spans="1:8" ht="12.75" customHeight="1">
      <c r="A201" s="1151"/>
      <c r="B201" s="61" t="s">
        <v>908</v>
      </c>
      <c r="C201" s="52"/>
      <c r="D201" s="720"/>
      <c r="E201" s="704"/>
      <c r="F201" s="704">
        <v>600</v>
      </c>
      <c r="G201" s="706">
        <f t="shared" ref="G201:H201" si="40">(C201*E201) + (D201*F201)</f>
        <v>0</v>
      </c>
      <c r="H201" s="706">
        <f t="shared" si="40"/>
        <v>0</v>
      </c>
    </row>
    <row r="202" spans="1:8" ht="12.75" customHeight="1">
      <c r="A202" s="1151"/>
      <c r="B202" s="61" t="s">
        <v>909</v>
      </c>
      <c r="C202" s="52"/>
      <c r="D202" s="720"/>
      <c r="E202" s="704"/>
      <c r="F202" s="704">
        <v>600</v>
      </c>
      <c r="G202" s="706">
        <f t="shared" ref="G202:H202" si="41">(C202*E202) + (D202*F202)</f>
        <v>0</v>
      </c>
      <c r="H202" s="706">
        <f t="shared" si="41"/>
        <v>0</v>
      </c>
    </row>
    <row r="203" spans="1:8" ht="12.75" customHeight="1">
      <c r="A203" s="1151"/>
      <c r="B203" s="61" t="s">
        <v>910</v>
      </c>
      <c r="C203" s="52"/>
      <c r="D203" s="720"/>
      <c r="E203" s="704"/>
      <c r="F203" s="704">
        <v>511.6</v>
      </c>
      <c r="G203" s="706">
        <f t="shared" ref="G203:H203" si="42">(C203*E203) + (D203*F203)</f>
        <v>0</v>
      </c>
      <c r="H203" s="706">
        <f t="shared" si="42"/>
        <v>0</v>
      </c>
    </row>
    <row r="204" spans="1:8" ht="12.75" customHeight="1">
      <c r="A204" s="1151"/>
      <c r="B204" s="61" t="s">
        <v>911</v>
      </c>
      <c r="C204" s="720"/>
      <c r="D204" s="52"/>
      <c r="E204" s="704">
        <v>750</v>
      </c>
      <c r="F204" s="704"/>
      <c r="G204" s="706">
        <f t="shared" ref="G204:H204" si="43">(C204*E204) + (D204*F204)</f>
        <v>0</v>
      </c>
      <c r="H204" s="706">
        <f t="shared" si="43"/>
        <v>0</v>
      </c>
    </row>
    <row r="205" spans="1:8" ht="12.75" customHeight="1">
      <c r="A205" s="1151"/>
      <c r="B205" s="61" t="s">
        <v>912</v>
      </c>
      <c r="C205" s="720"/>
      <c r="D205" s="52"/>
      <c r="E205" s="704">
        <v>750</v>
      </c>
      <c r="F205" s="704"/>
      <c r="G205" s="706">
        <f t="shared" ref="G205:H205" si="44">(C205*E205) + (D205*F205)</f>
        <v>0</v>
      </c>
      <c r="H205" s="706">
        <f t="shared" si="44"/>
        <v>0</v>
      </c>
    </row>
    <row r="206" spans="1:8" ht="12.75" customHeight="1">
      <c r="A206" s="1151"/>
      <c r="B206" s="61" t="s">
        <v>913</v>
      </c>
      <c r="C206" s="52"/>
      <c r="D206" s="720"/>
      <c r="E206" s="704"/>
      <c r="F206" s="721">
        <v>100</v>
      </c>
      <c r="G206" s="706">
        <f t="shared" ref="G206:H206" si="45">(C206*E206) + (D206*F206)</f>
        <v>0</v>
      </c>
      <c r="H206" s="706">
        <f t="shared" si="45"/>
        <v>0</v>
      </c>
    </row>
    <row r="207" spans="1:8" ht="12.75" customHeight="1">
      <c r="A207" s="1151"/>
      <c r="B207" s="61" t="s">
        <v>914</v>
      </c>
      <c r="C207" s="52"/>
      <c r="D207" s="720"/>
      <c r="E207" s="704"/>
      <c r="F207" s="704">
        <v>480</v>
      </c>
      <c r="G207" s="706">
        <f t="shared" ref="G207:H207" si="46">(C207*E207) + (D207*F207)</f>
        <v>0</v>
      </c>
      <c r="H207" s="706">
        <f t="shared" si="46"/>
        <v>0</v>
      </c>
    </row>
    <row r="208" spans="1:8" ht="12.75" customHeight="1">
      <c r="A208" s="1151"/>
      <c r="B208" s="61" t="s">
        <v>915</v>
      </c>
      <c r="C208" s="720"/>
      <c r="D208" s="52"/>
      <c r="E208" s="704">
        <v>400</v>
      </c>
      <c r="F208" s="704"/>
      <c r="G208" s="706">
        <f t="shared" ref="G208:H208" si="47">(C208*E208) + (D208*F208)</f>
        <v>0</v>
      </c>
      <c r="H208" s="706">
        <f t="shared" si="47"/>
        <v>0</v>
      </c>
    </row>
    <row r="209" spans="1:8" ht="12.75" customHeight="1">
      <c r="A209" s="1151"/>
      <c r="B209" s="61" t="s">
        <v>916</v>
      </c>
      <c r="C209" s="52"/>
      <c r="D209" s="720"/>
      <c r="E209" s="704"/>
      <c r="F209" s="704">
        <v>500</v>
      </c>
      <c r="G209" s="706">
        <f t="shared" ref="G209:H209" si="48">(C209*E209) + (D209*F209)</f>
        <v>0</v>
      </c>
      <c r="H209" s="706">
        <f t="shared" si="48"/>
        <v>0</v>
      </c>
    </row>
    <row r="210" spans="1:8" ht="12.75" customHeight="1">
      <c r="A210" s="1151"/>
      <c r="B210" s="61" t="s">
        <v>917</v>
      </c>
      <c r="C210" s="52"/>
      <c r="D210" s="720"/>
      <c r="E210" s="704"/>
      <c r="F210" s="704">
        <v>69</v>
      </c>
      <c r="G210" s="706">
        <f t="shared" ref="G210:H210" si="49">(C210*E210) + (D210*F210)</f>
        <v>0</v>
      </c>
      <c r="H210" s="706">
        <f t="shared" si="49"/>
        <v>0</v>
      </c>
    </row>
    <row r="211" spans="1:8" ht="12.75" customHeight="1">
      <c r="A211" s="1151"/>
      <c r="B211" s="61" t="s">
        <v>918</v>
      </c>
      <c r="C211" s="52"/>
      <c r="D211" s="720"/>
      <c r="E211" s="704"/>
      <c r="F211" s="704">
        <v>150</v>
      </c>
      <c r="G211" s="706">
        <f t="shared" ref="G211:H211" si="50">(C211*E211) + (D211*F211)</f>
        <v>0</v>
      </c>
      <c r="H211" s="706">
        <f t="shared" si="50"/>
        <v>0</v>
      </c>
    </row>
    <row r="212" spans="1:8" ht="12.75" customHeight="1">
      <c r="A212" s="1151"/>
      <c r="B212" s="61" t="s">
        <v>919</v>
      </c>
      <c r="C212" s="52"/>
      <c r="D212" s="720"/>
      <c r="E212" s="704"/>
      <c r="F212" s="704">
        <v>125</v>
      </c>
      <c r="G212" s="706">
        <f t="shared" ref="G212:H212" si="51">(C212*E212) + (D212*F212)</f>
        <v>0</v>
      </c>
      <c r="H212" s="706">
        <f t="shared" si="51"/>
        <v>0</v>
      </c>
    </row>
    <row r="213" spans="1:8" ht="12.75" customHeight="1">
      <c r="A213" s="1151"/>
      <c r="B213" s="61" t="s">
        <v>920</v>
      </c>
      <c r="C213" s="52"/>
      <c r="D213" s="720"/>
      <c r="E213" s="704"/>
      <c r="F213" s="704">
        <v>490</v>
      </c>
      <c r="G213" s="706">
        <f t="shared" ref="G213:H213" si="52">(C213*E213) + (D213*F213)</f>
        <v>0</v>
      </c>
      <c r="H213" s="706">
        <f t="shared" si="52"/>
        <v>0</v>
      </c>
    </row>
    <row r="214" spans="1:8" ht="12.75" customHeight="1">
      <c r="A214" s="1151"/>
      <c r="B214" s="61" t="s">
        <v>921</v>
      </c>
      <c r="C214" s="52"/>
      <c r="D214" s="720"/>
      <c r="E214" s="704"/>
      <c r="F214" s="704">
        <v>360</v>
      </c>
      <c r="G214" s="706">
        <f t="shared" ref="G214:H214" si="53">(C214*E214) + (D214*F214)</f>
        <v>0</v>
      </c>
      <c r="H214" s="706">
        <f t="shared" si="53"/>
        <v>0</v>
      </c>
    </row>
    <row r="215" spans="1:8" ht="12.75" customHeight="1">
      <c r="A215" s="1151"/>
      <c r="B215" s="61" t="s">
        <v>922</v>
      </c>
      <c r="C215" s="52"/>
      <c r="D215" s="720"/>
      <c r="E215" s="704"/>
      <c r="F215" s="704">
        <v>500</v>
      </c>
      <c r="G215" s="706">
        <f t="shared" ref="G215:H215" si="54">(C215*E215) + (D215*F215)</f>
        <v>0</v>
      </c>
      <c r="H215" s="706">
        <f t="shared" si="54"/>
        <v>0</v>
      </c>
    </row>
    <row r="216" spans="1:8" ht="12.75" customHeight="1">
      <c r="A216" s="1151"/>
      <c r="B216" s="61" t="s">
        <v>923</v>
      </c>
      <c r="C216" s="52"/>
      <c r="D216" s="720"/>
      <c r="E216" s="704"/>
      <c r="F216" s="704">
        <v>700</v>
      </c>
      <c r="G216" s="706">
        <f t="shared" ref="G216:H216" si="55">(C216*E216) + (D216*F216)</f>
        <v>0</v>
      </c>
      <c r="H216" s="706">
        <f t="shared" si="55"/>
        <v>0</v>
      </c>
    </row>
    <row r="217" spans="1:8" ht="12.75" customHeight="1">
      <c r="A217" s="1151"/>
      <c r="B217" s="61" t="s">
        <v>924</v>
      </c>
      <c r="C217" s="52"/>
      <c r="D217" s="720"/>
      <c r="E217" s="704"/>
      <c r="F217" s="704">
        <v>300</v>
      </c>
      <c r="G217" s="706">
        <f t="shared" ref="G217:H217" si="56">(C217*E217) + (D217*F217)</f>
        <v>0</v>
      </c>
      <c r="H217" s="706">
        <f t="shared" si="56"/>
        <v>0</v>
      </c>
    </row>
    <row r="218" spans="1:8" ht="12.75" customHeight="1">
      <c r="A218" s="1151"/>
      <c r="B218" s="61" t="s">
        <v>925</v>
      </c>
      <c r="C218" s="52"/>
      <c r="D218" s="720"/>
      <c r="E218" s="704"/>
      <c r="F218" s="704">
        <v>12</v>
      </c>
      <c r="G218" s="706">
        <f t="shared" ref="G218:H218" si="57">(C218*E218) + (D218*F218)</f>
        <v>0</v>
      </c>
      <c r="H218" s="706">
        <f t="shared" si="57"/>
        <v>0</v>
      </c>
    </row>
    <row r="219" spans="1:8" ht="12.75" customHeight="1">
      <c r="A219" s="1151"/>
      <c r="B219" s="61" t="s">
        <v>926</v>
      </c>
      <c r="C219" s="52"/>
      <c r="D219" s="720"/>
      <c r="E219" s="704"/>
      <c r="F219" s="704">
        <v>684</v>
      </c>
      <c r="G219" s="706">
        <f t="shared" ref="G219:H219" si="58">(C219*E219) + (D219*F219)</f>
        <v>0</v>
      </c>
      <c r="H219" s="706">
        <f t="shared" si="58"/>
        <v>0</v>
      </c>
    </row>
    <row r="220" spans="1:8" ht="12.75" customHeight="1">
      <c r="A220" s="1151"/>
      <c r="B220" s="61" t="s">
        <v>927</v>
      </c>
      <c r="C220" s="52"/>
      <c r="D220" s="720"/>
      <c r="E220" s="704"/>
      <c r="F220" s="704">
        <v>600</v>
      </c>
      <c r="G220" s="706">
        <f t="shared" ref="G220:H220" si="59">(C220*E220) + (D220*F220)</f>
        <v>0</v>
      </c>
      <c r="H220" s="706">
        <f t="shared" si="59"/>
        <v>0</v>
      </c>
    </row>
    <row r="221" spans="1:8" ht="12.75" customHeight="1">
      <c r="A221" s="1151"/>
      <c r="B221" s="61" t="s">
        <v>928</v>
      </c>
      <c r="C221" s="52"/>
      <c r="D221" s="720"/>
      <c r="E221" s="704"/>
      <c r="F221" s="704">
        <v>12</v>
      </c>
      <c r="G221" s="706">
        <f t="shared" ref="G221:H221" si="60">(C221*E221) + (D221*F221)</f>
        <v>0</v>
      </c>
      <c r="H221" s="706">
        <f t="shared" si="60"/>
        <v>0</v>
      </c>
    </row>
    <row r="222" spans="1:8" ht="12.75" customHeight="1">
      <c r="A222" s="1151"/>
      <c r="B222" s="61" t="s">
        <v>929</v>
      </c>
      <c r="C222" s="52"/>
      <c r="D222" s="720"/>
      <c r="E222" s="704"/>
      <c r="F222" s="704">
        <v>200</v>
      </c>
      <c r="G222" s="706">
        <f t="shared" ref="G222:H222" si="61">(C222*E222) + (D222*F222)</f>
        <v>0</v>
      </c>
      <c r="H222" s="706">
        <f t="shared" si="61"/>
        <v>0</v>
      </c>
    </row>
    <row r="223" spans="1:8" ht="12.75" customHeight="1">
      <c r="A223" s="1151"/>
      <c r="B223" s="61" t="s">
        <v>930</v>
      </c>
      <c r="C223" s="52"/>
      <c r="D223" s="720"/>
      <c r="E223" s="704"/>
      <c r="F223" s="704">
        <v>500</v>
      </c>
      <c r="G223" s="706">
        <f t="shared" ref="G223:H223" si="62">(C223*E223) + (D223*F223)</f>
        <v>0</v>
      </c>
      <c r="H223" s="706">
        <f t="shared" si="62"/>
        <v>0</v>
      </c>
    </row>
    <row r="224" spans="1:8" ht="12.75" customHeight="1">
      <c r="A224" s="1151"/>
      <c r="B224" s="61" t="s">
        <v>931</v>
      </c>
      <c r="C224" s="720"/>
      <c r="D224" s="52"/>
      <c r="E224" s="704">
        <v>500</v>
      </c>
      <c r="F224" s="704"/>
      <c r="G224" s="706">
        <f t="shared" ref="G224:H224" si="63">(C224*E224) + (D224*F224)</f>
        <v>0</v>
      </c>
      <c r="H224" s="706">
        <f t="shared" si="63"/>
        <v>0</v>
      </c>
    </row>
    <row r="225" spans="1:8" ht="12.75" customHeight="1">
      <c r="A225" s="1151"/>
      <c r="B225" s="61" t="s">
        <v>932</v>
      </c>
      <c r="C225" s="52"/>
      <c r="D225" s="720"/>
      <c r="E225" s="704"/>
      <c r="F225" s="704">
        <v>500</v>
      </c>
      <c r="G225" s="706">
        <f t="shared" ref="G225:H225" si="64">(C225*E225) + (D225*F225)</f>
        <v>0</v>
      </c>
      <c r="H225" s="706">
        <f t="shared" si="64"/>
        <v>0</v>
      </c>
    </row>
    <row r="226" spans="1:8" ht="12.75" customHeight="1">
      <c r="A226" s="1151"/>
      <c r="B226" s="61" t="s">
        <v>933</v>
      </c>
      <c r="C226" s="720"/>
      <c r="D226" s="52"/>
      <c r="E226" s="704">
        <v>200</v>
      </c>
      <c r="F226" s="704"/>
      <c r="G226" s="706">
        <f t="shared" ref="G226:H226" si="65">(C226*E226) + (D226*F226)</f>
        <v>0</v>
      </c>
      <c r="H226" s="706">
        <f t="shared" si="65"/>
        <v>0</v>
      </c>
    </row>
    <row r="227" spans="1:8" ht="12.75" customHeight="1">
      <c r="A227" s="1151"/>
      <c r="B227" s="61" t="s">
        <v>934</v>
      </c>
      <c r="C227" s="52"/>
      <c r="D227" s="720"/>
      <c r="E227" s="704"/>
      <c r="F227" s="704">
        <v>500</v>
      </c>
      <c r="G227" s="706">
        <f t="shared" ref="G227:H227" si="66">(C227*E227) + (D227*F227)</f>
        <v>0</v>
      </c>
      <c r="H227" s="706">
        <f t="shared" si="66"/>
        <v>0</v>
      </c>
    </row>
    <row r="228" spans="1:8" ht="12.75" customHeight="1">
      <c r="A228" s="1151"/>
      <c r="B228" s="61" t="s">
        <v>935</v>
      </c>
      <c r="C228" s="52"/>
      <c r="D228" s="720"/>
      <c r="E228" s="704"/>
      <c r="F228" s="704">
        <v>400</v>
      </c>
      <c r="G228" s="706">
        <f t="shared" ref="G228:H228" si="67">(C228*E228) + (D228*F228)</f>
        <v>0</v>
      </c>
      <c r="H228" s="706">
        <f t="shared" si="67"/>
        <v>0</v>
      </c>
    </row>
    <row r="229" spans="1:8" ht="12.75" customHeight="1">
      <c r="A229" s="1151"/>
      <c r="B229" s="61" t="s">
        <v>936</v>
      </c>
      <c r="C229" s="52"/>
      <c r="D229" s="720"/>
      <c r="E229" s="704"/>
      <c r="F229" s="704">
        <v>500</v>
      </c>
      <c r="G229" s="706">
        <f t="shared" ref="G229:H229" si="68">(C229*E229) + (D229*F229)</f>
        <v>0</v>
      </c>
      <c r="H229" s="706">
        <f t="shared" si="68"/>
        <v>0</v>
      </c>
    </row>
    <row r="230" spans="1:8" ht="12.75" customHeight="1">
      <c r="A230" s="1151"/>
      <c r="B230" s="61" t="s">
        <v>937</v>
      </c>
      <c r="C230" s="52"/>
      <c r="D230" s="720"/>
      <c r="E230" s="704"/>
      <c r="F230" s="704">
        <v>125</v>
      </c>
      <c r="G230" s="706">
        <f t="shared" ref="G230:H230" si="69">(C230*E230) + (D230*F230)</f>
        <v>0</v>
      </c>
      <c r="H230" s="706">
        <f t="shared" si="69"/>
        <v>0</v>
      </c>
    </row>
    <row r="231" spans="1:8" ht="12.75" customHeight="1">
      <c r="A231" s="1151"/>
      <c r="B231" s="61" t="s">
        <v>938</v>
      </c>
      <c r="C231" s="52"/>
      <c r="D231" s="720"/>
      <c r="E231" s="704"/>
      <c r="F231" s="704">
        <v>400</v>
      </c>
      <c r="G231" s="706">
        <f t="shared" ref="G231:H231" si="70">(C231*E231) + (D231*F231)</f>
        <v>0</v>
      </c>
      <c r="H231" s="706">
        <f t="shared" si="70"/>
        <v>0</v>
      </c>
    </row>
    <row r="232" spans="1:8" ht="12.75" customHeight="1">
      <c r="A232" s="1151"/>
      <c r="B232" s="61" t="s">
        <v>939</v>
      </c>
      <c r="C232" s="52"/>
      <c r="D232" s="720"/>
      <c r="E232" s="704"/>
      <c r="F232" s="704">
        <v>200</v>
      </c>
      <c r="G232" s="706">
        <f t="shared" ref="G232:H232" si="71">(C232*E232) + (D232*F232)</f>
        <v>0</v>
      </c>
      <c r="H232" s="706">
        <f t="shared" si="71"/>
        <v>0</v>
      </c>
    </row>
    <row r="233" spans="1:8" ht="12.75" customHeight="1">
      <c r="A233" s="1151"/>
      <c r="B233" s="61" t="s">
        <v>940</v>
      </c>
      <c r="C233" s="52"/>
      <c r="D233" s="720"/>
      <c r="E233" s="704"/>
      <c r="F233" s="704">
        <v>500</v>
      </c>
      <c r="G233" s="706">
        <f t="shared" ref="G233:H233" si="72">(C233*E233) + (D233*F233)</f>
        <v>0</v>
      </c>
      <c r="H233" s="706">
        <f t="shared" si="72"/>
        <v>0</v>
      </c>
    </row>
    <row r="234" spans="1:8" ht="12.75" customHeight="1">
      <c r="A234" s="1151"/>
      <c r="B234" s="61" t="s">
        <v>941</v>
      </c>
      <c r="C234" s="720"/>
      <c r="D234" s="52"/>
      <c r="E234" s="704">
        <v>200</v>
      </c>
      <c r="F234" s="704"/>
      <c r="G234" s="706">
        <f t="shared" ref="G234:H234" si="73">(C234*E234) + (D234*F234)</f>
        <v>0</v>
      </c>
      <c r="H234" s="706">
        <f t="shared" si="73"/>
        <v>0</v>
      </c>
    </row>
    <row r="235" spans="1:8" ht="12.75" customHeight="1">
      <c r="A235" s="1151"/>
      <c r="B235" s="61" t="s">
        <v>942</v>
      </c>
      <c r="C235" s="52"/>
      <c r="D235" s="720"/>
      <c r="E235" s="704"/>
      <c r="F235" s="704">
        <v>182.5</v>
      </c>
      <c r="G235" s="706">
        <f t="shared" ref="G235:H235" si="74">(C235*E235) + (D235*F235)</f>
        <v>0</v>
      </c>
      <c r="H235" s="706">
        <f t="shared" si="74"/>
        <v>0</v>
      </c>
    </row>
    <row r="236" spans="1:8" ht="12.75" customHeight="1">
      <c r="A236" s="1151"/>
      <c r="B236" s="61" t="s">
        <v>943</v>
      </c>
      <c r="C236" s="52"/>
      <c r="D236" s="720"/>
      <c r="E236" s="704"/>
      <c r="F236" s="704">
        <v>500</v>
      </c>
      <c r="G236" s="706">
        <f t="shared" ref="G236:H236" si="75">(C236*E236) + (D236*F236)</f>
        <v>0</v>
      </c>
      <c r="H236" s="706">
        <f t="shared" si="75"/>
        <v>0</v>
      </c>
    </row>
    <row r="237" spans="1:8" ht="12.75" customHeight="1">
      <c r="A237" s="1151"/>
      <c r="B237" s="61" t="s">
        <v>944</v>
      </c>
      <c r="C237" s="720"/>
      <c r="D237" s="52"/>
      <c r="E237" s="704">
        <v>200</v>
      </c>
      <c r="F237" s="704"/>
      <c r="G237" s="706">
        <f t="shared" ref="G237:H237" si="76">(C237*E237) + (D237*F237)</f>
        <v>0</v>
      </c>
      <c r="H237" s="706">
        <f t="shared" si="76"/>
        <v>0</v>
      </c>
    </row>
    <row r="238" spans="1:8" ht="12.75" customHeight="1">
      <c r="A238" s="1151"/>
      <c r="B238" s="61" t="s">
        <v>945</v>
      </c>
      <c r="C238" s="52"/>
      <c r="D238" s="720"/>
      <c r="E238" s="704"/>
      <c r="F238" s="704">
        <v>360</v>
      </c>
      <c r="G238" s="706">
        <f t="shared" ref="G238:H238" si="77">(C238*E238) + (D238*F238)</f>
        <v>0</v>
      </c>
      <c r="H238" s="706">
        <f t="shared" si="77"/>
        <v>0</v>
      </c>
    </row>
    <row r="239" spans="1:8" ht="12.75" customHeight="1">
      <c r="A239" s="1151"/>
      <c r="B239" s="61" t="s">
        <v>946</v>
      </c>
      <c r="C239" s="52"/>
      <c r="D239" s="720"/>
      <c r="E239" s="704"/>
      <c r="F239" s="704">
        <v>200</v>
      </c>
      <c r="G239" s="706">
        <f t="shared" ref="G239:H239" si="78">(C239*E239) + (D239*F239)</f>
        <v>0</v>
      </c>
      <c r="H239" s="706">
        <f t="shared" si="78"/>
        <v>0</v>
      </c>
    </row>
    <row r="240" spans="1:8" ht="12.75" customHeight="1">
      <c r="A240" s="1151"/>
      <c r="B240" s="61" t="s">
        <v>947</v>
      </c>
      <c r="C240" s="52"/>
      <c r="D240" s="720"/>
      <c r="E240" s="704"/>
      <c r="F240" s="704">
        <v>307.8</v>
      </c>
      <c r="G240" s="706">
        <f t="shared" ref="G240:H240" si="79">(C240*E240) + (D240*F240)</f>
        <v>0</v>
      </c>
      <c r="H240" s="706">
        <f t="shared" si="79"/>
        <v>0</v>
      </c>
    </row>
    <row r="241" spans="1:8" ht="12.75" customHeight="1">
      <c r="A241" s="1151"/>
      <c r="B241" s="61" t="s">
        <v>948</v>
      </c>
      <c r="C241" s="720"/>
      <c r="D241" s="52"/>
      <c r="E241" s="704">
        <v>800</v>
      </c>
      <c r="F241" s="704"/>
      <c r="G241" s="706">
        <f t="shared" ref="G241:H241" si="80">(C241*E241) + (D241*F241)</f>
        <v>0</v>
      </c>
      <c r="H241" s="706">
        <f t="shared" si="80"/>
        <v>0</v>
      </c>
    </row>
    <row r="242" spans="1:8" ht="12.75" customHeight="1">
      <c r="A242" s="1151"/>
      <c r="B242" s="61" t="s">
        <v>949</v>
      </c>
      <c r="C242" s="52"/>
      <c r="D242" s="720"/>
      <c r="E242" s="704"/>
      <c r="F242" s="704">
        <v>365</v>
      </c>
      <c r="G242" s="706">
        <f t="shared" ref="G242:H242" si="81">(C242*E242) + (D242*F242)</f>
        <v>0</v>
      </c>
      <c r="H242" s="706">
        <f t="shared" si="81"/>
        <v>0</v>
      </c>
    </row>
    <row r="243" spans="1:8" ht="12.75" customHeight="1">
      <c r="A243" s="1151"/>
      <c r="B243" s="61" t="s">
        <v>950</v>
      </c>
      <c r="C243" s="720"/>
      <c r="D243" s="52"/>
      <c r="E243" s="704">
        <v>550</v>
      </c>
      <c r="F243" s="704"/>
      <c r="G243" s="706">
        <f t="shared" ref="G243:H243" si="82">(C243*E243) + (D243*F243)</f>
        <v>0</v>
      </c>
      <c r="H243" s="706">
        <f t="shared" si="82"/>
        <v>0</v>
      </c>
    </row>
    <row r="244" spans="1:8" ht="12.75" customHeight="1">
      <c r="A244" s="1151"/>
      <c r="B244" s="61" t="s">
        <v>951</v>
      </c>
      <c r="C244" s="52"/>
      <c r="D244" s="720"/>
      <c r="E244" s="704"/>
      <c r="F244" s="704">
        <v>105</v>
      </c>
      <c r="G244" s="706">
        <f t="shared" ref="G244:H244" si="83">(C244*E244) + (D244*F244)</f>
        <v>0</v>
      </c>
      <c r="H244" s="706">
        <f t="shared" si="83"/>
        <v>0</v>
      </c>
    </row>
    <row r="245" spans="1:8" ht="12.75" customHeight="1">
      <c r="A245" s="1151"/>
      <c r="B245" s="61" t="s">
        <v>952</v>
      </c>
      <c r="C245" s="720"/>
      <c r="D245" s="52"/>
      <c r="E245" s="704">
        <v>36</v>
      </c>
      <c r="F245" s="704"/>
      <c r="G245" s="706">
        <f t="shared" ref="G245:H245" si="84">(C245*E245) + (D245*F245)</f>
        <v>0</v>
      </c>
      <c r="H245" s="706">
        <f t="shared" si="84"/>
        <v>0</v>
      </c>
    </row>
    <row r="246" spans="1:8" ht="12.75" customHeight="1">
      <c r="A246" s="1151"/>
      <c r="B246" s="61" t="s">
        <v>953</v>
      </c>
      <c r="C246" s="52"/>
      <c r="D246" s="720"/>
      <c r="E246" s="704"/>
      <c r="F246" s="704">
        <v>266.7</v>
      </c>
      <c r="G246" s="706">
        <f t="shared" ref="G246:H246" si="85">(C246*E246) + (D246*F246)</f>
        <v>0</v>
      </c>
      <c r="H246" s="706">
        <f t="shared" si="85"/>
        <v>0</v>
      </c>
    </row>
    <row r="247" spans="1:8" ht="12.75" customHeight="1">
      <c r="A247" s="1151"/>
      <c r="B247" s="61" t="s">
        <v>954</v>
      </c>
      <c r="C247" s="52"/>
      <c r="D247" s="720"/>
      <c r="E247" s="704"/>
      <c r="F247" s="704">
        <v>800</v>
      </c>
      <c r="G247" s="706">
        <f t="shared" ref="G247:H247" si="86">(C247*E247) + (D247*F247)</f>
        <v>0</v>
      </c>
      <c r="H247" s="706">
        <f t="shared" si="86"/>
        <v>0</v>
      </c>
    </row>
    <row r="248" spans="1:8" ht="12.75" customHeight="1">
      <c r="A248" s="1151"/>
      <c r="B248" s="61" t="s">
        <v>955</v>
      </c>
      <c r="C248" s="52"/>
      <c r="D248" s="720"/>
      <c r="E248" s="704"/>
      <c r="F248" s="704">
        <v>1210</v>
      </c>
      <c r="G248" s="706">
        <f t="shared" ref="G248:H248" si="87">(C248*E248) + (D248*F248)</f>
        <v>0</v>
      </c>
      <c r="H248" s="706">
        <f t="shared" si="87"/>
        <v>0</v>
      </c>
    </row>
    <row r="249" spans="1:8" ht="12.75" customHeight="1">
      <c r="A249" s="1151"/>
      <c r="B249" s="61" t="s">
        <v>956</v>
      </c>
      <c r="C249" s="52"/>
      <c r="D249" s="720"/>
      <c r="E249" s="704"/>
      <c r="F249" s="704">
        <v>600</v>
      </c>
      <c r="G249" s="706">
        <f t="shared" ref="G249:H249" si="88">(C249*E249) + (D249*F249)</f>
        <v>0</v>
      </c>
      <c r="H249" s="706">
        <f t="shared" si="88"/>
        <v>0</v>
      </c>
    </row>
    <row r="250" spans="1:8" ht="12.75" customHeight="1">
      <c r="A250" s="1151"/>
      <c r="B250" s="61" t="s">
        <v>957</v>
      </c>
      <c r="C250" s="52"/>
      <c r="D250" s="720"/>
      <c r="E250" s="704"/>
      <c r="F250" s="704">
        <v>337.5</v>
      </c>
      <c r="G250" s="706">
        <f t="shared" ref="G250:H250" si="89">(C250*E250) + (D250*F250)</f>
        <v>0</v>
      </c>
      <c r="H250" s="706">
        <f t="shared" si="89"/>
        <v>0</v>
      </c>
    </row>
    <row r="251" spans="1:8" ht="12.75" customHeight="1">
      <c r="A251" s="1151"/>
      <c r="B251" s="61" t="s">
        <v>958</v>
      </c>
      <c r="C251" s="52"/>
      <c r="D251" s="720"/>
      <c r="E251" s="704"/>
      <c r="F251" s="704">
        <v>69</v>
      </c>
      <c r="G251" s="706">
        <f t="shared" ref="G251:H251" si="90">(C251*E251) + (D251*F251)</f>
        <v>0</v>
      </c>
      <c r="H251" s="706">
        <f t="shared" si="90"/>
        <v>0</v>
      </c>
    </row>
    <row r="252" spans="1:8" ht="12.75" customHeight="1">
      <c r="A252" s="1151"/>
      <c r="B252" s="61" t="s">
        <v>959</v>
      </c>
      <c r="C252" s="52"/>
      <c r="D252" s="720"/>
      <c r="E252" s="704"/>
      <c r="F252" s="704">
        <v>60</v>
      </c>
      <c r="G252" s="706">
        <f t="shared" ref="G252:H252" si="91">(C252*E252) + (D252*F252)</f>
        <v>0</v>
      </c>
      <c r="H252" s="706">
        <f t="shared" si="91"/>
        <v>0</v>
      </c>
    </row>
    <row r="253" spans="1:8" ht="12.75" customHeight="1">
      <c r="A253" s="1151"/>
      <c r="B253" s="61" t="s">
        <v>960</v>
      </c>
      <c r="C253" s="52"/>
      <c r="D253" s="720"/>
      <c r="E253" s="704"/>
      <c r="F253" s="704">
        <v>360</v>
      </c>
      <c r="G253" s="706">
        <f t="shared" ref="G253:H253" si="92">(C253*E253) + (D253*F253)</f>
        <v>0</v>
      </c>
      <c r="H253" s="706">
        <f t="shared" si="92"/>
        <v>0</v>
      </c>
    </row>
    <row r="254" spans="1:8" ht="12.75" customHeight="1">
      <c r="A254" s="1151"/>
      <c r="B254" s="61" t="s">
        <v>961</v>
      </c>
      <c r="C254" s="720"/>
      <c r="D254" s="52"/>
      <c r="E254" s="704">
        <v>90</v>
      </c>
      <c r="F254" s="704"/>
      <c r="G254" s="706">
        <f t="shared" ref="G254:H254" si="93">(C254*E254) + (D254*F254)</f>
        <v>0</v>
      </c>
      <c r="H254" s="706">
        <f t="shared" si="93"/>
        <v>0</v>
      </c>
    </row>
    <row r="255" spans="1:8" ht="12.75" customHeight="1">
      <c r="A255" s="1151"/>
      <c r="B255" s="61" t="s">
        <v>962</v>
      </c>
      <c r="C255" s="720"/>
      <c r="D255" s="52"/>
      <c r="E255" s="704">
        <v>85</v>
      </c>
      <c r="F255" s="704"/>
      <c r="G255" s="706">
        <f t="shared" ref="G255:H255" si="94">(C255*E255) + (D255*F255)</f>
        <v>0</v>
      </c>
      <c r="H255" s="706">
        <f t="shared" si="94"/>
        <v>0</v>
      </c>
    </row>
    <row r="256" spans="1:8" ht="12.75" customHeight="1">
      <c r="A256" s="1151"/>
      <c r="B256" s="61" t="s">
        <v>963</v>
      </c>
      <c r="C256" s="52"/>
      <c r="D256" s="720"/>
      <c r="E256" s="704"/>
      <c r="F256" s="704">
        <v>40</v>
      </c>
      <c r="G256" s="706">
        <f t="shared" ref="G256:H256" si="95">(C256*E256) + (D256*F256)</f>
        <v>0</v>
      </c>
      <c r="H256" s="706">
        <f t="shared" si="95"/>
        <v>0</v>
      </c>
    </row>
    <row r="257" spans="1:8" ht="12.75" customHeight="1">
      <c r="A257" s="1151"/>
      <c r="B257" s="61" t="s">
        <v>964</v>
      </c>
      <c r="C257" s="52"/>
      <c r="D257" s="720"/>
      <c r="E257" s="704"/>
      <c r="F257" s="704">
        <v>50</v>
      </c>
      <c r="G257" s="706">
        <f t="shared" ref="G257:H257" si="96">(C257*E257) + (D257*F257)</f>
        <v>0</v>
      </c>
      <c r="H257" s="706">
        <f t="shared" si="96"/>
        <v>0</v>
      </c>
    </row>
    <row r="258" spans="1:8" ht="12.75" customHeight="1">
      <c r="A258" s="1151"/>
      <c r="B258" s="61" t="s">
        <v>965</v>
      </c>
      <c r="C258" s="720"/>
      <c r="D258" s="52"/>
      <c r="E258" s="704">
        <v>800</v>
      </c>
      <c r="F258" s="704"/>
      <c r="G258" s="706">
        <f t="shared" ref="G258:H258" si="97">(C258*E258) + (D258*F258)</f>
        <v>0</v>
      </c>
      <c r="H258" s="706">
        <f t="shared" si="97"/>
        <v>0</v>
      </c>
    </row>
    <row r="259" spans="1:8" ht="12.75" customHeight="1">
      <c r="A259" s="1151"/>
      <c r="B259" s="61" t="s">
        <v>966</v>
      </c>
      <c r="C259" s="720"/>
      <c r="D259" s="720"/>
      <c r="E259" s="704">
        <v>50</v>
      </c>
      <c r="F259" s="704">
        <v>50</v>
      </c>
      <c r="G259" s="706">
        <f t="shared" ref="G259:H259" si="98">(C259*E259) + (D259*F259)</f>
        <v>0</v>
      </c>
      <c r="H259" s="706">
        <f t="shared" si="98"/>
        <v>0</v>
      </c>
    </row>
    <row r="260" spans="1:8" ht="12.75" customHeight="1">
      <c r="A260" s="1151"/>
      <c r="B260" s="61" t="s">
        <v>967</v>
      </c>
      <c r="C260" s="52"/>
      <c r="D260" s="720"/>
      <c r="E260" s="704"/>
      <c r="F260" s="704">
        <v>292.5</v>
      </c>
      <c r="G260" s="706">
        <f t="shared" ref="G260:H260" si="99">(C260*E260) + (D260*F260)</f>
        <v>0</v>
      </c>
      <c r="H260" s="706">
        <f t="shared" si="99"/>
        <v>0</v>
      </c>
    </row>
    <row r="261" spans="1:8" ht="12.75" customHeight="1">
      <c r="A261" s="1151"/>
      <c r="B261" s="61" t="s">
        <v>968</v>
      </c>
      <c r="C261" s="52"/>
      <c r="D261" s="720"/>
      <c r="E261" s="704"/>
      <c r="F261" s="704">
        <v>340</v>
      </c>
      <c r="G261" s="706">
        <f t="shared" ref="G261:H261" si="100">(C261*E261) + (D261*F261)</f>
        <v>0</v>
      </c>
      <c r="H261" s="706">
        <f t="shared" si="100"/>
        <v>0</v>
      </c>
    </row>
    <row r="262" spans="1:8" ht="12.75" customHeight="1">
      <c r="A262" s="1151"/>
      <c r="B262" s="61" t="s">
        <v>969</v>
      </c>
      <c r="C262" s="720"/>
      <c r="D262" s="52"/>
      <c r="E262" s="704">
        <v>400</v>
      </c>
      <c r="F262" s="704"/>
      <c r="G262" s="706">
        <f t="shared" ref="G262:H262" si="101">(C262*E262) + (D262*F262)</f>
        <v>0</v>
      </c>
      <c r="H262" s="706">
        <f t="shared" si="101"/>
        <v>0</v>
      </c>
    </row>
    <row r="263" spans="1:8" ht="12.75" customHeight="1">
      <c r="A263" s="1151"/>
      <c r="B263" s="61" t="s">
        <v>970</v>
      </c>
      <c r="C263" s="52"/>
      <c r="D263" s="720"/>
      <c r="E263" s="704"/>
      <c r="F263" s="704">
        <v>600</v>
      </c>
      <c r="G263" s="706">
        <f t="shared" ref="G263:H263" si="102">(C263*E263) + (D263*F263)</f>
        <v>0</v>
      </c>
      <c r="H263" s="706">
        <f t="shared" si="102"/>
        <v>0</v>
      </c>
    </row>
    <row r="264" spans="1:8" ht="12.75" customHeight="1">
      <c r="A264" s="1151"/>
      <c r="B264" s="61" t="s">
        <v>971</v>
      </c>
      <c r="C264" s="720"/>
      <c r="D264" s="52"/>
      <c r="E264" s="704">
        <v>76.5</v>
      </c>
      <c r="F264" s="704"/>
      <c r="G264" s="706">
        <f t="shared" ref="G264:H264" si="103">(C264*E264) + (D264*F264)</f>
        <v>0</v>
      </c>
      <c r="H264" s="706">
        <f t="shared" si="103"/>
        <v>0</v>
      </c>
    </row>
    <row r="265" spans="1:8" ht="12.75" customHeight="1">
      <c r="A265" s="1151"/>
      <c r="B265" s="61" t="s">
        <v>972</v>
      </c>
      <c r="C265" s="52"/>
      <c r="D265" s="720"/>
      <c r="E265" s="704"/>
      <c r="F265" s="704">
        <v>518.6</v>
      </c>
      <c r="G265" s="706">
        <f t="shared" ref="G265:H265" si="104">(C265*E265) + (D265*F265)</f>
        <v>0</v>
      </c>
      <c r="H265" s="706">
        <f t="shared" si="104"/>
        <v>0</v>
      </c>
    </row>
    <row r="266" spans="1:8" ht="12.75" customHeight="1">
      <c r="A266" s="1151"/>
      <c r="B266" s="61" t="s">
        <v>973</v>
      </c>
      <c r="C266" s="52"/>
      <c r="D266" s="720"/>
      <c r="E266" s="704"/>
      <c r="F266" s="704">
        <v>40</v>
      </c>
      <c r="G266" s="706">
        <f t="shared" ref="G266:H266" si="105">(C266*E266) + (D266*F266)</f>
        <v>0</v>
      </c>
      <c r="H266" s="706">
        <f t="shared" si="105"/>
        <v>0</v>
      </c>
    </row>
    <row r="267" spans="1:8" ht="12.75" customHeight="1">
      <c r="A267" s="1151"/>
      <c r="B267" s="61" t="s">
        <v>974</v>
      </c>
      <c r="C267" s="52"/>
      <c r="D267" s="720"/>
      <c r="E267" s="704"/>
      <c r="F267" s="704">
        <v>200</v>
      </c>
      <c r="G267" s="706">
        <f t="shared" ref="G267:H267" si="106">(C267*E267) + (D267*F267)</f>
        <v>0</v>
      </c>
      <c r="H267" s="706">
        <f t="shared" si="106"/>
        <v>0</v>
      </c>
    </row>
    <row r="268" spans="1:8" ht="12.75" customHeight="1">
      <c r="A268" s="1151"/>
      <c r="B268" s="61" t="s">
        <v>975</v>
      </c>
      <c r="C268" s="52"/>
      <c r="D268" s="720"/>
      <c r="E268" s="704"/>
      <c r="F268" s="704">
        <v>360</v>
      </c>
      <c r="G268" s="706">
        <f t="shared" ref="G268:H268" si="107">(C268*E268) + (D268*F268)</f>
        <v>0</v>
      </c>
      <c r="H268" s="706">
        <f t="shared" si="107"/>
        <v>0</v>
      </c>
    </row>
    <row r="269" spans="1:8" ht="12.75" customHeight="1">
      <c r="A269" s="1151"/>
      <c r="B269" s="61" t="s">
        <v>976</v>
      </c>
      <c r="C269" s="52"/>
      <c r="D269" s="720"/>
      <c r="E269" s="704"/>
      <c r="F269" s="704">
        <v>360</v>
      </c>
      <c r="G269" s="706">
        <f t="shared" ref="G269:H269" si="108">(C269*E269) + (D269*F269)</f>
        <v>0</v>
      </c>
      <c r="H269" s="706">
        <f t="shared" si="108"/>
        <v>0</v>
      </c>
    </row>
    <row r="270" spans="1:8" ht="12.75" customHeight="1">
      <c r="A270" s="1151"/>
      <c r="B270" s="61" t="s">
        <v>977</v>
      </c>
      <c r="C270" s="720"/>
      <c r="D270" s="52"/>
      <c r="E270" s="704">
        <v>768</v>
      </c>
      <c r="F270" s="704"/>
      <c r="G270" s="706">
        <f t="shared" ref="G270:H270" si="109">(C270*E270) + (D270*F270)</f>
        <v>0</v>
      </c>
      <c r="H270" s="706">
        <f t="shared" si="109"/>
        <v>0</v>
      </c>
    </row>
    <row r="271" spans="1:8" ht="12.75" customHeight="1">
      <c r="A271" s="1151"/>
      <c r="B271" s="61" t="s">
        <v>978</v>
      </c>
      <c r="C271" s="720"/>
      <c r="D271" s="52"/>
      <c r="E271" s="704">
        <v>750</v>
      </c>
      <c r="F271" s="704"/>
      <c r="G271" s="706">
        <f t="shared" ref="G271:H271" si="110">(C271*E271) + (D271*F271)</f>
        <v>0</v>
      </c>
      <c r="H271" s="706">
        <f t="shared" si="110"/>
        <v>0</v>
      </c>
    </row>
    <row r="272" spans="1:8" ht="12.75" customHeight="1">
      <c r="A272" s="1151"/>
      <c r="B272" s="61" t="s">
        <v>979</v>
      </c>
      <c r="C272" s="52"/>
      <c r="D272" s="720"/>
      <c r="E272" s="704"/>
      <c r="F272" s="704">
        <v>360</v>
      </c>
      <c r="G272" s="706">
        <f t="shared" ref="G272:H272" si="111">(C272*E272) + (D272*F272)</f>
        <v>0</v>
      </c>
      <c r="H272" s="706">
        <f t="shared" si="111"/>
        <v>0</v>
      </c>
    </row>
    <row r="273" spans="1:8" ht="12.75" customHeight="1">
      <c r="A273" s="1151"/>
      <c r="B273" s="61" t="s">
        <v>980</v>
      </c>
      <c r="C273" s="720"/>
      <c r="D273" s="52"/>
      <c r="E273" s="704">
        <v>200</v>
      </c>
      <c r="F273" s="704"/>
      <c r="G273" s="706">
        <f t="shared" ref="G273:H273" si="112">(C273*E273) + (D273*F273)</f>
        <v>0</v>
      </c>
      <c r="H273" s="706">
        <f t="shared" si="112"/>
        <v>0</v>
      </c>
    </row>
    <row r="274" spans="1:8" ht="12.75" customHeight="1">
      <c r="A274" s="1151"/>
      <c r="B274" s="61" t="s">
        <v>981</v>
      </c>
      <c r="C274" s="52"/>
      <c r="D274" s="720"/>
      <c r="E274" s="704"/>
      <c r="F274" s="704">
        <v>684</v>
      </c>
      <c r="G274" s="706">
        <f t="shared" ref="G274:H274" si="113">(C274*E274) + (D274*F274)</f>
        <v>0</v>
      </c>
      <c r="H274" s="706">
        <f t="shared" si="113"/>
        <v>0</v>
      </c>
    </row>
    <row r="275" spans="1:8" ht="12.75" customHeight="1">
      <c r="A275" s="1151"/>
      <c r="B275" s="61" t="s">
        <v>982</v>
      </c>
      <c r="C275" s="52"/>
      <c r="D275" s="720"/>
      <c r="E275" s="704"/>
      <c r="F275" s="704">
        <v>360</v>
      </c>
      <c r="G275" s="706">
        <f t="shared" ref="G275:H275" si="114">(C275*E275) + (D275*F275)</f>
        <v>0</v>
      </c>
      <c r="H275" s="706">
        <f t="shared" si="114"/>
        <v>0</v>
      </c>
    </row>
    <row r="276" spans="1:8" ht="12.75" customHeight="1">
      <c r="A276" s="1151"/>
      <c r="B276" s="61" t="s">
        <v>983</v>
      </c>
      <c r="C276" s="52"/>
      <c r="D276" s="720"/>
      <c r="E276" s="704"/>
      <c r="F276" s="704">
        <v>120</v>
      </c>
      <c r="G276" s="706">
        <f t="shared" ref="G276:H276" si="115">(C276*E276) + (D276*F276)</f>
        <v>0</v>
      </c>
      <c r="H276" s="706">
        <f t="shared" si="115"/>
        <v>0</v>
      </c>
    </row>
    <row r="277" spans="1:8" ht="12.75" customHeight="1">
      <c r="A277" s="1151"/>
      <c r="B277" s="61" t="s">
        <v>984</v>
      </c>
      <c r="C277" s="720"/>
      <c r="D277" s="52"/>
      <c r="E277" s="704">
        <v>500</v>
      </c>
      <c r="F277" s="704"/>
      <c r="G277" s="706">
        <f t="shared" ref="G277:H277" si="116">(C277*E277) + (D277*F277)</f>
        <v>0</v>
      </c>
      <c r="H277" s="706">
        <f t="shared" si="116"/>
        <v>0</v>
      </c>
    </row>
    <row r="278" spans="1:8" ht="12.75" customHeight="1">
      <c r="A278" s="1151"/>
      <c r="B278" s="61" t="s">
        <v>985</v>
      </c>
      <c r="C278" s="52"/>
      <c r="D278" s="720"/>
      <c r="E278" s="704"/>
      <c r="F278" s="704">
        <v>100</v>
      </c>
      <c r="G278" s="706">
        <f t="shared" ref="G278:H278" si="117">(C278*E278) + (D278*F278)</f>
        <v>0</v>
      </c>
      <c r="H278" s="706">
        <f t="shared" si="117"/>
        <v>0</v>
      </c>
    </row>
    <row r="279" spans="1:8" ht="12.75" customHeight="1">
      <c r="A279" s="1151"/>
      <c r="B279" s="61" t="s">
        <v>986</v>
      </c>
      <c r="C279" s="52"/>
      <c r="D279" s="720"/>
      <c r="E279" s="704"/>
      <c r="F279" s="704">
        <v>102.5</v>
      </c>
      <c r="G279" s="706">
        <f t="shared" ref="G279:H279" si="118">(C279*E279) + (D279*F279)</f>
        <v>0</v>
      </c>
      <c r="H279" s="706">
        <f t="shared" si="118"/>
        <v>0</v>
      </c>
    </row>
    <row r="280" spans="1:8" ht="12.75" customHeight="1">
      <c r="A280" s="1151"/>
      <c r="B280" s="61" t="s">
        <v>987</v>
      </c>
      <c r="C280" s="52"/>
      <c r="D280" s="720"/>
      <c r="E280" s="704"/>
      <c r="F280" s="704">
        <v>363</v>
      </c>
      <c r="G280" s="706">
        <f t="shared" ref="G280:H280" si="119">(C280*E280) + (D280*F280)</f>
        <v>0</v>
      </c>
      <c r="H280" s="706">
        <f t="shared" si="119"/>
        <v>0</v>
      </c>
    </row>
    <row r="281" spans="1:8" ht="12.75" customHeight="1">
      <c r="A281" s="1151"/>
      <c r="B281" s="61" t="s">
        <v>988</v>
      </c>
      <c r="C281" s="52"/>
      <c r="D281" s="720"/>
      <c r="E281" s="704"/>
      <c r="F281" s="704">
        <v>333</v>
      </c>
      <c r="G281" s="706">
        <f t="shared" ref="G281:H281" si="120">(C281*E281) + (D281*F281)</f>
        <v>0</v>
      </c>
      <c r="H281" s="706">
        <f t="shared" si="120"/>
        <v>0</v>
      </c>
    </row>
    <row r="282" spans="1:8" ht="12.75" customHeight="1">
      <c r="A282" s="1151"/>
      <c r="B282" s="61" t="s">
        <v>989</v>
      </c>
      <c r="C282" s="52"/>
      <c r="D282" s="720"/>
      <c r="E282" s="704"/>
      <c r="F282" s="704">
        <v>102.5</v>
      </c>
      <c r="G282" s="706">
        <f t="shared" ref="G282:H282" si="121">(C282*E282) + (D282*F282)</f>
        <v>0</v>
      </c>
      <c r="H282" s="706">
        <f t="shared" si="121"/>
        <v>0</v>
      </c>
    </row>
    <row r="283" spans="1:8" ht="12.75" customHeight="1">
      <c r="A283" s="1151"/>
      <c r="B283" s="61" t="s">
        <v>990</v>
      </c>
      <c r="C283" s="52"/>
      <c r="D283" s="720"/>
      <c r="E283" s="704"/>
      <c r="F283" s="704">
        <v>500</v>
      </c>
      <c r="G283" s="706">
        <f t="shared" ref="G283:H283" si="122">(C283*E283) + (D283*F283)</f>
        <v>0</v>
      </c>
      <c r="H283" s="706">
        <f t="shared" si="122"/>
        <v>0</v>
      </c>
    </row>
    <row r="284" spans="1:8" ht="12.75" customHeight="1">
      <c r="A284" s="1151"/>
      <c r="B284" s="61" t="s">
        <v>991</v>
      </c>
      <c r="C284" s="720"/>
      <c r="D284" s="52"/>
      <c r="E284" s="704">
        <v>511</v>
      </c>
      <c r="F284" s="704"/>
      <c r="G284" s="706">
        <f t="shared" ref="G284:H284" si="123">(C284*E284) + (D284*F284)</f>
        <v>0</v>
      </c>
      <c r="H284" s="706">
        <f t="shared" si="123"/>
        <v>0</v>
      </c>
    </row>
    <row r="285" spans="1:8" ht="12.75" customHeight="1">
      <c r="A285" s="1151"/>
      <c r="B285" s="61" t="s">
        <v>992</v>
      </c>
      <c r="C285" s="52"/>
      <c r="D285" s="720"/>
      <c r="E285" s="704"/>
      <c r="F285" s="704">
        <v>500</v>
      </c>
      <c r="G285" s="706">
        <f t="shared" ref="G285:H285" si="124">(C285*E285) + (D285*F285)</f>
        <v>0</v>
      </c>
      <c r="H285" s="706">
        <f t="shared" si="124"/>
        <v>0</v>
      </c>
    </row>
    <row r="286" spans="1:8" ht="12.75" customHeight="1">
      <c r="A286" s="1151"/>
      <c r="B286" s="61" t="s">
        <v>993</v>
      </c>
      <c r="C286" s="52"/>
      <c r="D286" s="720"/>
      <c r="E286" s="704"/>
      <c r="F286" s="704">
        <v>50</v>
      </c>
      <c r="G286" s="706">
        <f t="shared" ref="G286:H286" si="125">(C286*E286) + (D286*F286)</f>
        <v>0</v>
      </c>
      <c r="H286" s="706">
        <f t="shared" si="125"/>
        <v>0</v>
      </c>
    </row>
    <row r="287" spans="1:8" ht="12.75" customHeight="1">
      <c r="A287" s="1151"/>
      <c r="B287" s="61" t="s">
        <v>994</v>
      </c>
      <c r="C287" s="52"/>
      <c r="D287" s="720"/>
      <c r="E287" s="704"/>
      <c r="F287" s="704">
        <v>500</v>
      </c>
      <c r="G287" s="706">
        <f t="shared" ref="G287:H287" si="126">(C287*E287) + (D287*F287)</f>
        <v>0</v>
      </c>
      <c r="H287" s="706">
        <f t="shared" si="126"/>
        <v>0</v>
      </c>
    </row>
    <row r="288" spans="1:8" ht="12.75" customHeight="1">
      <c r="A288" s="1151"/>
      <c r="B288" s="61" t="s">
        <v>995</v>
      </c>
      <c r="C288" s="52"/>
      <c r="D288" s="720"/>
      <c r="E288" s="704"/>
      <c r="F288" s="704">
        <v>240</v>
      </c>
      <c r="G288" s="706">
        <f t="shared" ref="G288:H288" si="127">(C288*E288) + (D288*F288)</f>
        <v>0</v>
      </c>
      <c r="H288" s="706">
        <f t="shared" si="127"/>
        <v>0</v>
      </c>
    </row>
    <row r="289" spans="1:8" ht="12.75" customHeight="1">
      <c r="A289" s="1151"/>
      <c r="B289" s="61" t="s">
        <v>996</v>
      </c>
      <c r="C289" s="52"/>
      <c r="D289" s="720"/>
      <c r="E289" s="704"/>
      <c r="F289" s="704">
        <v>700</v>
      </c>
      <c r="G289" s="706">
        <f t="shared" ref="G289:H289" si="128">(C289*E289) + (D289*F289)</f>
        <v>0</v>
      </c>
      <c r="H289" s="706">
        <f t="shared" si="128"/>
        <v>0</v>
      </c>
    </row>
    <row r="290" spans="1:8" ht="12.75" customHeight="1">
      <c r="A290" s="1151"/>
      <c r="B290" s="61" t="s">
        <v>997</v>
      </c>
      <c r="C290" s="52"/>
      <c r="D290" s="720"/>
      <c r="E290" s="704"/>
      <c r="F290" s="704">
        <v>800</v>
      </c>
      <c r="G290" s="706">
        <f t="shared" ref="G290:H290" si="129">(C290*E290) + (D290*F290)</f>
        <v>0</v>
      </c>
      <c r="H290" s="706">
        <f t="shared" si="129"/>
        <v>0</v>
      </c>
    </row>
    <row r="291" spans="1:8" ht="12.75" customHeight="1">
      <c r="A291" s="1151"/>
      <c r="B291" s="61" t="s">
        <v>998</v>
      </c>
      <c r="C291" s="52"/>
      <c r="D291" s="720"/>
      <c r="E291" s="704"/>
      <c r="F291" s="704">
        <v>360</v>
      </c>
      <c r="G291" s="706">
        <f t="shared" ref="G291:H291" si="130">(C291*E291) + (D291*F291)</f>
        <v>0</v>
      </c>
      <c r="H291" s="706">
        <f t="shared" si="130"/>
        <v>0</v>
      </c>
    </row>
    <row r="292" spans="1:8" ht="12.75" customHeight="1">
      <c r="A292" s="1151"/>
      <c r="B292" s="61" t="s">
        <v>999</v>
      </c>
      <c r="C292" s="52"/>
      <c r="D292" s="720"/>
      <c r="E292" s="704"/>
      <c r="F292" s="704">
        <v>333</v>
      </c>
      <c r="G292" s="706">
        <f t="shared" ref="G292:H292" si="131">(C292*E292) + (D292*F292)</f>
        <v>0</v>
      </c>
      <c r="H292" s="706">
        <f t="shared" si="131"/>
        <v>0</v>
      </c>
    </row>
    <row r="293" spans="1:8" ht="12.75" customHeight="1">
      <c r="A293" s="1151"/>
      <c r="B293" s="61" t="s">
        <v>1000</v>
      </c>
      <c r="C293" s="52"/>
      <c r="D293" s="720"/>
      <c r="E293" s="704"/>
      <c r="F293" s="704">
        <v>100</v>
      </c>
      <c r="G293" s="706">
        <f t="shared" ref="G293:H293" si="132">(C293*E293) + (D293*F293)</f>
        <v>0</v>
      </c>
      <c r="H293" s="706">
        <f t="shared" si="132"/>
        <v>0</v>
      </c>
    </row>
    <row r="294" spans="1:8" ht="12.75" customHeight="1">
      <c r="A294" s="1151"/>
      <c r="B294" s="61" t="s">
        <v>1001</v>
      </c>
      <c r="C294" s="52"/>
      <c r="D294" s="720"/>
      <c r="E294" s="704"/>
      <c r="F294" s="704">
        <v>400</v>
      </c>
      <c r="G294" s="706">
        <f t="shared" ref="G294:H294" si="133">(C294*E294) + (D294*F294)</f>
        <v>0</v>
      </c>
      <c r="H294" s="706">
        <f t="shared" si="133"/>
        <v>0</v>
      </c>
    </row>
    <row r="295" spans="1:8" ht="12.75" customHeight="1">
      <c r="A295" s="1151"/>
      <c r="B295" s="61" t="s">
        <v>1002</v>
      </c>
      <c r="C295" s="52"/>
      <c r="D295" s="720"/>
      <c r="E295" s="704"/>
      <c r="F295" s="704">
        <v>200</v>
      </c>
      <c r="G295" s="706">
        <f t="shared" ref="G295:H295" si="134">(C295*E295) + (D295*F295)</f>
        <v>0</v>
      </c>
      <c r="H295" s="706">
        <f t="shared" si="134"/>
        <v>0</v>
      </c>
    </row>
    <row r="296" spans="1:8" ht="12.75" customHeight="1">
      <c r="A296" s="1194"/>
      <c r="B296" s="49" t="s">
        <v>1003</v>
      </c>
      <c r="C296" s="298"/>
      <c r="D296" s="722"/>
      <c r="E296" s="711"/>
      <c r="F296" s="711">
        <v>800</v>
      </c>
      <c r="G296" s="723">
        <f t="shared" ref="G296:H296" si="135">(C296*E296) + (D296*F296)</f>
        <v>0</v>
      </c>
      <c r="H296" s="723">
        <f t="shared" si="135"/>
        <v>0</v>
      </c>
    </row>
    <row r="297" spans="1:8" ht="12.75" customHeight="1">
      <c r="A297" s="724"/>
      <c r="B297" s="694"/>
      <c r="C297" s="694" t="s">
        <v>1004</v>
      </c>
      <c r="D297" s="694" t="s">
        <v>1005</v>
      </c>
      <c r="E297" s="716" t="s">
        <v>1006</v>
      </c>
      <c r="F297" s="716" t="s">
        <v>1007</v>
      </c>
      <c r="G297" s="725"/>
      <c r="H297" s="725"/>
    </row>
    <row r="298" spans="1:8" ht="12.75" customHeight="1">
      <c r="A298" s="1243" t="s">
        <v>1008</v>
      </c>
      <c r="B298" s="58" t="s">
        <v>1009</v>
      </c>
      <c r="C298" s="699"/>
      <c r="D298" s="698"/>
      <c r="E298" s="726">
        <v>500</v>
      </c>
      <c r="F298" s="727"/>
      <c r="G298" s="719">
        <f t="shared" ref="G298:H298" si="136">(C298*E298) + (D298*F298)</f>
        <v>0</v>
      </c>
      <c r="H298" s="719">
        <f t="shared" si="136"/>
        <v>0</v>
      </c>
    </row>
    <row r="299" spans="1:8" ht="12.75" customHeight="1">
      <c r="A299" s="1151"/>
      <c r="B299" s="61" t="s">
        <v>1010</v>
      </c>
      <c r="C299" s="52"/>
      <c r="D299" s="720"/>
      <c r="E299" s="728"/>
      <c r="F299" s="729">
        <v>100</v>
      </c>
      <c r="G299" s="706">
        <f t="shared" ref="G299:H299" si="137">(C299*E299) + (D299*F299)</f>
        <v>0</v>
      </c>
      <c r="H299" s="706">
        <f t="shared" si="137"/>
        <v>0</v>
      </c>
    </row>
    <row r="300" spans="1:8" ht="12.75" customHeight="1">
      <c r="A300" s="1151"/>
      <c r="B300" s="61" t="s">
        <v>1011</v>
      </c>
      <c r="C300" s="52"/>
      <c r="D300" s="720"/>
      <c r="E300" s="728"/>
      <c r="F300" s="729">
        <v>100</v>
      </c>
      <c r="G300" s="706">
        <f t="shared" ref="G300:H300" si="138">(C300*E300) + (D300*F300)</f>
        <v>0</v>
      </c>
      <c r="H300" s="706">
        <f t="shared" si="138"/>
        <v>0</v>
      </c>
    </row>
    <row r="301" spans="1:8" ht="12.75" customHeight="1">
      <c r="A301" s="1151"/>
      <c r="B301" s="61" t="s">
        <v>1012</v>
      </c>
      <c r="C301" s="52"/>
      <c r="D301" s="703"/>
      <c r="E301" s="728"/>
      <c r="F301" s="729">
        <v>100</v>
      </c>
      <c r="G301" s="706">
        <f t="shared" ref="G301:H301" si="139">(C301*E301) + (D301*F301)</f>
        <v>0</v>
      </c>
      <c r="H301" s="706">
        <f t="shared" si="139"/>
        <v>0</v>
      </c>
    </row>
    <row r="302" spans="1:8" ht="12.75" customHeight="1">
      <c r="A302" s="1151"/>
      <c r="B302" s="61" t="s">
        <v>1013</v>
      </c>
      <c r="C302" s="52"/>
      <c r="D302" s="720"/>
      <c r="E302" s="704"/>
      <c r="F302" s="704">
        <v>100</v>
      </c>
      <c r="G302" s="706">
        <f t="shared" ref="G302:H302" si="140">(C302*E302) + (D302*F302)</f>
        <v>0</v>
      </c>
      <c r="H302" s="706">
        <f t="shared" si="140"/>
        <v>0</v>
      </c>
    </row>
    <row r="303" spans="1:8" ht="12.75" customHeight="1">
      <c r="A303" s="1151"/>
      <c r="B303" s="61" t="s">
        <v>1014</v>
      </c>
      <c r="C303" s="52"/>
      <c r="D303" s="720"/>
      <c r="E303" s="704"/>
      <c r="F303" s="704">
        <v>100</v>
      </c>
      <c r="G303" s="706">
        <f t="shared" ref="G303:H303" si="141">(C303*E303) + (D303*F303)</f>
        <v>0</v>
      </c>
      <c r="H303" s="706">
        <f t="shared" si="141"/>
        <v>0</v>
      </c>
    </row>
    <row r="304" spans="1:8" ht="12.75" customHeight="1">
      <c r="A304" s="1151"/>
      <c r="B304" s="61" t="s">
        <v>1015</v>
      </c>
      <c r="C304" s="52"/>
      <c r="D304" s="720"/>
      <c r="E304" s="704"/>
      <c r="F304" s="704">
        <v>240</v>
      </c>
      <c r="G304" s="706">
        <f t="shared" ref="G304:H304" si="142">(C304*E304) + (D304*F304)</f>
        <v>0</v>
      </c>
      <c r="H304" s="706">
        <f t="shared" si="142"/>
        <v>0</v>
      </c>
    </row>
    <row r="305" spans="1:8" ht="12.75" customHeight="1">
      <c r="A305" s="1151"/>
      <c r="B305" s="61" t="s">
        <v>1016</v>
      </c>
      <c r="C305" s="52"/>
      <c r="D305" s="720"/>
      <c r="E305" s="704"/>
      <c r="F305" s="704">
        <v>50</v>
      </c>
      <c r="G305" s="706">
        <f t="shared" ref="G305:H305" si="143">(C305*E305) + (D305*F305)</f>
        <v>0</v>
      </c>
      <c r="H305" s="706">
        <f t="shared" si="143"/>
        <v>0</v>
      </c>
    </row>
    <row r="306" spans="1:8" ht="12.75" customHeight="1">
      <c r="A306" s="1151"/>
      <c r="B306" s="61" t="s">
        <v>1017</v>
      </c>
      <c r="C306" s="52"/>
      <c r="D306" s="720"/>
      <c r="E306" s="704"/>
      <c r="F306" s="704">
        <v>100</v>
      </c>
      <c r="G306" s="706">
        <f t="shared" ref="G306:H306" si="144">(C306*E306) + (D306*F306)</f>
        <v>0</v>
      </c>
      <c r="H306" s="706">
        <f t="shared" si="144"/>
        <v>0</v>
      </c>
    </row>
    <row r="307" spans="1:8" ht="12.75" customHeight="1">
      <c r="A307" s="1151"/>
      <c r="B307" s="61" t="s">
        <v>1018</v>
      </c>
      <c r="C307" s="52"/>
      <c r="D307" s="720"/>
      <c r="E307" s="704"/>
      <c r="F307" s="704">
        <v>100</v>
      </c>
      <c r="G307" s="706">
        <f t="shared" ref="G307:H307" si="145">(C307*E307) + (D307*F307)</f>
        <v>0</v>
      </c>
      <c r="H307" s="706">
        <f t="shared" si="145"/>
        <v>0</v>
      </c>
    </row>
    <row r="308" spans="1:8" ht="12.75" customHeight="1">
      <c r="A308" s="1151"/>
      <c r="B308" s="61" t="s">
        <v>1019</v>
      </c>
      <c r="C308" s="52"/>
      <c r="D308" s="720"/>
      <c r="E308" s="704"/>
      <c r="F308" s="704">
        <v>25</v>
      </c>
      <c r="G308" s="706">
        <f t="shared" ref="G308:H308" si="146">(C308*E308) + (D308*F308)</f>
        <v>0</v>
      </c>
      <c r="H308" s="706">
        <f t="shared" si="146"/>
        <v>0</v>
      </c>
    </row>
    <row r="309" spans="1:8" ht="12.75" customHeight="1">
      <c r="A309" s="1194"/>
      <c r="B309" s="49" t="s">
        <v>1020</v>
      </c>
      <c r="C309" s="722"/>
      <c r="D309" s="298"/>
      <c r="E309" s="711">
        <v>500</v>
      </c>
      <c r="F309" s="711"/>
      <c r="G309" s="723">
        <f t="shared" ref="G309:H309" si="147">(C309*E309) + (D309*F309)</f>
        <v>0</v>
      </c>
      <c r="H309" s="723">
        <f t="shared" si="147"/>
        <v>0</v>
      </c>
    </row>
    <row r="310" spans="1:8" ht="12.75" customHeight="1">
      <c r="A310" s="724"/>
      <c r="B310" s="694"/>
      <c r="C310" s="694" t="s">
        <v>1021</v>
      </c>
      <c r="D310" s="694" t="s">
        <v>1022</v>
      </c>
      <c r="E310" s="716" t="s">
        <v>1023</v>
      </c>
      <c r="F310" s="716" t="s">
        <v>1024</v>
      </c>
      <c r="G310" s="725"/>
      <c r="H310" s="725"/>
    </row>
    <row r="311" spans="1:8" ht="12.75" customHeight="1">
      <c r="A311" s="1243" t="s">
        <v>1025</v>
      </c>
      <c r="B311" s="58" t="s">
        <v>1026</v>
      </c>
      <c r="C311" s="698"/>
      <c r="D311" s="730"/>
      <c r="E311" s="700"/>
      <c r="F311" s="727">
        <v>750</v>
      </c>
      <c r="G311" s="719">
        <f t="shared" ref="G311:H311" si="148">(C311*E311) + (D311*F311)</f>
        <v>0</v>
      </c>
      <c r="H311" s="719">
        <f t="shared" si="148"/>
        <v>0</v>
      </c>
    </row>
    <row r="312" spans="1:8" ht="12.75" customHeight="1">
      <c r="A312" s="1151"/>
      <c r="B312" s="61" t="s">
        <v>1027</v>
      </c>
      <c r="C312" s="52"/>
      <c r="D312" s="720"/>
      <c r="E312" s="704"/>
      <c r="F312" s="729">
        <v>620</v>
      </c>
      <c r="G312" s="706">
        <f t="shared" ref="G312:H312" si="149">(C312*E312) + (D312*F312)</f>
        <v>0</v>
      </c>
      <c r="H312" s="706">
        <f t="shared" si="149"/>
        <v>0</v>
      </c>
    </row>
    <row r="313" spans="1:8" ht="12.75" customHeight="1">
      <c r="A313" s="1151"/>
      <c r="B313" s="61" t="s">
        <v>1028</v>
      </c>
      <c r="C313" s="52"/>
      <c r="D313" s="720"/>
      <c r="E313" s="704"/>
      <c r="F313" s="729">
        <v>620</v>
      </c>
      <c r="G313" s="706">
        <f t="shared" ref="G313:H313" si="150">(C313*E313) + (D313*F313)</f>
        <v>0</v>
      </c>
      <c r="H313" s="706">
        <f t="shared" si="150"/>
        <v>0</v>
      </c>
    </row>
    <row r="314" spans="1:8" ht="12.75" customHeight="1">
      <c r="A314" s="1151"/>
      <c r="B314" s="61" t="s">
        <v>1029</v>
      </c>
      <c r="C314" s="52"/>
      <c r="D314" s="720"/>
      <c r="E314" s="704"/>
      <c r="F314" s="729">
        <v>350</v>
      </c>
      <c r="G314" s="706">
        <f t="shared" ref="G314:H314" si="151">(C314*E314) + (D314*F314)</f>
        <v>0</v>
      </c>
      <c r="H314" s="706">
        <f t="shared" si="151"/>
        <v>0</v>
      </c>
    </row>
    <row r="315" spans="1:8" ht="12.75" customHeight="1">
      <c r="A315" s="1151"/>
      <c r="B315" s="61" t="s">
        <v>1030</v>
      </c>
      <c r="C315" s="52"/>
      <c r="D315" s="720"/>
      <c r="E315" s="704"/>
      <c r="F315" s="729">
        <v>240</v>
      </c>
      <c r="G315" s="706">
        <f t="shared" ref="G315:H315" si="152">(C315*E315) + (D315*F315)</f>
        <v>0</v>
      </c>
      <c r="H315" s="706">
        <f t="shared" si="152"/>
        <v>0</v>
      </c>
    </row>
    <row r="316" spans="1:8" ht="12.75" customHeight="1">
      <c r="A316" s="1151"/>
      <c r="B316" s="61" t="s">
        <v>1031</v>
      </c>
      <c r="C316" s="52"/>
      <c r="D316" s="720"/>
      <c r="E316" s="704"/>
      <c r="F316" s="729">
        <v>460</v>
      </c>
      <c r="G316" s="706">
        <f t="shared" ref="G316:H316" si="153">(C316*E316) + (D316*F316)</f>
        <v>0</v>
      </c>
      <c r="H316" s="706">
        <f t="shared" si="153"/>
        <v>0</v>
      </c>
    </row>
    <row r="317" spans="1:8" ht="12.75" customHeight="1">
      <c r="A317" s="1151"/>
      <c r="B317" s="61" t="s">
        <v>1032</v>
      </c>
      <c r="C317" s="52"/>
      <c r="D317" s="703"/>
      <c r="E317" s="704"/>
      <c r="F317" s="729">
        <v>250</v>
      </c>
      <c r="G317" s="706">
        <f t="shared" ref="G317:H317" si="154">(C317*E317) + (D317*F317)</f>
        <v>0</v>
      </c>
      <c r="H317" s="706">
        <f t="shared" si="154"/>
        <v>0</v>
      </c>
    </row>
    <row r="318" spans="1:8" ht="12.75" customHeight="1">
      <c r="A318" s="1151"/>
      <c r="B318" s="61" t="s">
        <v>1033</v>
      </c>
      <c r="C318" s="52"/>
      <c r="D318" s="720"/>
      <c r="E318" s="704"/>
      <c r="F318" s="729">
        <v>720</v>
      </c>
      <c r="G318" s="706">
        <f t="shared" ref="G318:H318" si="155">(C318*E318) + (D318*F318)</f>
        <v>0</v>
      </c>
      <c r="H318" s="706">
        <f t="shared" si="155"/>
        <v>0</v>
      </c>
    </row>
    <row r="319" spans="1:8" ht="12.75" customHeight="1">
      <c r="A319" s="1151"/>
      <c r="B319" s="61" t="s">
        <v>1034</v>
      </c>
      <c r="C319" s="52"/>
      <c r="D319" s="720"/>
      <c r="E319" s="704"/>
      <c r="F319" s="729">
        <v>250</v>
      </c>
      <c r="G319" s="706">
        <f t="shared" ref="G319:H319" si="156">(C319*E319) + (D319*F319)</f>
        <v>0</v>
      </c>
      <c r="H319" s="706">
        <f t="shared" si="156"/>
        <v>0</v>
      </c>
    </row>
    <row r="320" spans="1:8" ht="12.75" customHeight="1">
      <c r="A320" s="1151"/>
      <c r="B320" s="61" t="s">
        <v>1035</v>
      </c>
      <c r="C320" s="52"/>
      <c r="D320" s="720"/>
      <c r="E320" s="704"/>
      <c r="F320" s="729">
        <v>480</v>
      </c>
      <c r="G320" s="706">
        <f t="shared" ref="G320:H320" si="157">(C320*E320) + (D320*F320)</f>
        <v>0</v>
      </c>
      <c r="H320" s="706">
        <f t="shared" si="157"/>
        <v>0</v>
      </c>
    </row>
    <row r="321" spans="1:8" ht="12.75" customHeight="1">
      <c r="A321" s="1151"/>
      <c r="B321" s="61" t="s">
        <v>1036</v>
      </c>
      <c r="C321" s="52"/>
      <c r="D321" s="720"/>
      <c r="E321" s="704"/>
      <c r="F321" s="729">
        <v>368.8</v>
      </c>
      <c r="G321" s="706">
        <f t="shared" ref="G321:H321" si="158">(C321*E321) + (D321*F321)</f>
        <v>0</v>
      </c>
      <c r="H321" s="706">
        <f t="shared" si="158"/>
        <v>0</v>
      </c>
    </row>
    <row r="322" spans="1:8" ht="12.75" customHeight="1">
      <c r="A322" s="1151"/>
      <c r="B322" s="61" t="s">
        <v>1037</v>
      </c>
      <c r="C322" s="52"/>
      <c r="D322" s="720"/>
      <c r="E322" s="704"/>
      <c r="F322" s="729">
        <v>250</v>
      </c>
      <c r="G322" s="706">
        <f t="shared" ref="G322:H322" si="159">(C322*E322) + (D322*F322)</f>
        <v>0</v>
      </c>
      <c r="H322" s="706">
        <f t="shared" si="159"/>
        <v>0</v>
      </c>
    </row>
    <row r="323" spans="1:8" ht="12.75" customHeight="1">
      <c r="A323" s="1151"/>
      <c r="B323" s="61" t="s">
        <v>1038</v>
      </c>
      <c r="C323" s="52"/>
      <c r="D323" s="703"/>
      <c r="E323" s="704"/>
      <c r="F323" s="729">
        <v>175</v>
      </c>
      <c r="G323" s="706">
        <f t="shared" ref="G323:H323" si="160">(C323*E323) + (D323*F323)</f>
        <v>0</v>
      </c>
      <c r="H323" s="706">
        <f t="shared" si="160"/>
        <v>0</v>
      </c>
    </row>
    <row r="324" spans="1:8" ht="12.75" customHeight="1">
      <c r="A324" s="1151"/>
      <c r="B324" s="61" t="s">
        <v>1039</v>
      </c>
      <c r="C324" s="52"/>
      <c r="D324" s="720"/>
      <c r="E324" s="728"/>
      <c r="F324" s="704">
        <v>750</v>
      </c>
      <c r="G324" s="706">
        <f t="shared" ref="G324:H324" si="161">(C324*E324) + (D324*F324)</f>
        <v>0</v>
      </c>
      <c r="H324" s="706">
        <f t="shared" si="161"/>
        <v>0</v>
      </c>
    </row>
    <row r="325" spans="1:8" ht="12.75" customHeight="1">
      <c r="A325" s="1151"/>
      <c r="B325" s="61" t="s">
        <v>1040</v>
      </c>
      <c r="C325" s="52"/>
      <c r="D325" s="720"/>
      <c r="E325" s="704"/>
      <c r="F325" s="704">
        <v>460</v>
      </c>
      <c r="G325" s="706">
        <f t="shared" ref="G325:H325" si="162">(C325*E325) + (D325*F325)</f>
        <v>0</v>
      </c>
      <c r="H325" s="706">
        <f t="shared" si="162"/>
        <v>0</v>
      </c>
    </row>
    <row r="326" spans="1:8" ht="12.75" customHeight="1">
      <c r="A326" s="1194"/>
      <c r="B326" s="49" t="s">
        <v>1041</v>
      </c>
      <c r="C326" s="298"/>
      <c r="D326" s="722"/>
      <c r="E326" s="711"/>
      <c r="F326" s="711">
        <v>250</v>
      </c>
      <c r="G326" s="723">
        <f t="shared" ref="G326:H326" si="163">(C326*E326) + (D326*F326)</f>
        <v>0</v>
      </c>
      <c r="H326" s="723">
        <f t="shared" si="163"/>
        <v>0</v>
      </c>
    </row>
    <row r="327" spans="1:8" ht="12.75" customHeight="1">
      <c r="A327" s="731"/>
      <c r="B327" s="694"/>
      <c r="C327" s="694" t="s">
        <v>1042</v>
      </c>
      <c r="D327" s="694" t="s">
        <v>1043</v>
      </c>
      <c r="E327" s="716" t="s">
        <v>1044</v>
      </c>
      <c r="F327" s="716" t="s">
        <v>1045</v>
      </c>
      <c r="G327" s="725"/>
      <c r="H327" s="725"/>
    </row>
    <row r="328" spans="1:8" ht="12.75" customHeight="1">
      <c r="A328" s="1243" t="s">
        <v>1046</v>
      </c>
      <c r="B328" s="58" t="s">
        <v>1047</v>
      </c>
      <c r="C328" s="732"/>
      <c r="D328" s="698"/>
      <c r="E328" s="700">
        <v>24.2</v>
      </c>
      <c r="F328" s="700"/>
      <c r="G328" s="719">
        <f t="shared" ref="G328:H328" si="164">(C328*E328) + (D328*F328)</f>
        <v>0</v>
      </c>
      <c r="H328" s="719">
        <f t="shared" si="164"/>
        <v>0</v>
      </c>
    </row>
    <row r="329" spans="1:8" ht="12.75" customHeight="1">
      <c r="A329" s="1151"/>
      <c r="B329" s="61" t="s">
        <v>1048</v>
      </c>
      <c r="C329" s="50"/>
      <c r="D329" s="52"/>
      <c r="E329" s="704">
        <v>24.2</v>
      </c>
      <c r="F329" s="704"/>
      <c r="G329" s="706">
        <f t="shared" ref="G329:H329" si="165">(C329*E329) + (D329*F329)</f>
        <v>0</v>
      </c>
      <c r="H329" s="706">
        <f t="shared" si="165"/>
        <v>0</v>
      </c>
    </row>
    <row r="330" spans="1:8" ht="12.75" customHeight="1">
      <c r="A330" s="1152"/>
      <c r="B330" s="172" t="s">
        <v>1049</v>
      </c>
      <c r="C330" s="64"/>
      <c r="D330" s="201"/>
      <c r="E330" s="733">
        <v>21.06</v>
      </c>
      <c r="F330" s="733"/>
      <c r="G330" s="706">
        <f t="shared" ref="G330:H330" si="166">(C330*E330) + (D330*F330)</f>
        <v>0</v>
      </c>
      <c r="H330" s="706">
        <f t="shared" si="166"/>
        <v>0</v>
      </c>
    </row>
    <row r="331" spans="1:8" ht="12.75" customHeight="1">
      <c r="A331" s="734"/>
      <c r="B331" s="735"/>
      <c r="C331" s="736"/>
      <c r="D331" s="734"/>
      <c r="E331" s="734"/>
      <c r="F331" s="736"/>
      <c r="G331" s="737"/>
      <c r="H331" s="737"/>
    </row>
    <row r="332" spans="1:8" ht="12.75" customHeight="1">
      <c r="A332" s="738"/>
      <c r="B332" s="739"/>
      <c r="C332" s="740"/>
      <c r="D332" s="738"/>
      <c r="E332" s="738"/>
      <c r="F332" s="740"/>
      <c r="G332" s="738"/>
      <c r="H332" s="738"/>
    </row>
    <row r="333" spans="1:8" ht="12.75" customHeight="1">
      <c r="A333" s="738"/>
      <c r="B333" s="739"/>
      <c r="C333" s="740"/>
      <c r="D333" s="738"/>
      <c r="E333" s="738"/>
      <c r="F333" s="740"/>
      <c r="G333" s="738"/>
      <c r="H333" s="738"/>
    </row>
    <row r="334" spans="1:8" ht="12.75" customHeight="1">
      <c r="A334" s="738"/>
      <c r="B334" s="739"/>
      <c r="C334" s="740"/>
      <c r="D334" s="738"/>
      <c r="E334" s="738"/>
      <c r="F334" s="740"/>
      <c r="G334" s="738"/>
      <c r="H334" s="738"/>
    </row>
    <row r="335" spans="1:8" ht="12.75" customHeight="1">
      <c r="A335" s="738"/>
      <c r="B335" s="739"/>
      <c r="C335" s="740"/>
      <c r="D335" s="738"/>
      <c r="E335" s="738"/>
      <c r="F335" s="740"/>
      <c r="G335" s="738"/>
      <c r="H335" s="738"/>
    </row>
    <row r="336" spans="1:8" ht="12.75" customHeight="1">
      <c r="A336" s="738"/>
      <c r="B336" s="739"/>
      <c r="C336" s="740"/>
      <c r="D336" s="738"/>
      <c r="E336" s="738"/>
      <c r="F336" s="740"/>
      <c r="G336" s="738"/>
      <c r="H336" s="738"/>
    </row>
    <row r="337" spans="1:8" ht="12.75" customHeight="1">
      <c r="A337" s="738"/>
      <c r="B337" s="739"/>
      <c r="C337" s="740"/>
      <c r="D337" s="738"/>
      <c r="E337" s="738"/>
      <c r="F337" s="740"/>
      <c r="G337" s="738"/>
      <c r="H337" s="738"/>
    </row>
    <row r="338" spans="1:8" ht="12.75" customHeight="1">
      <c r="A338" s="738"/>
      <c r="B338" s="739"/>
      <c r="C338" s="740"/>
      <c r="D338" s="738"/>
      <c r="E338" s="738"/>
      <c r="F338" s="740"/>
      <c r="G338" s="738"/>
      <c r="H338" s="738"/>
    </row>
    <row r="339" spans="1:8" ht="12.75" customHeight="1">
      <c r="A339" s="738"/>
      <c r="B339" s="739"/>
      <c r="C339" s="740"/>
      <c r="D339" s="738"/>
      <c r="E339" s="738"/>
      <c r="F339" s="740"/>
      <c r="G339" s="738"/>
      <c r="H339" s="738"/>
    </row>
    <row r="340" spans="1:8" ht="12.75" customHeight="1">
      <c r="A340" s="738"/>
      <c r="B340" s="739"/>
      <c r="C340" s="740"/>
      <c r="D340" s="738"/>
      <c r="E340" s="738"/>
      <c r="F340" s="740"/>
      <c r="G340" s="738"/>
      <c r="H340" s="738"/>
    </row>
    <row r="341" spans="1:8" ht="12.75" customHeight="1">
      <c r="A341" s="738"/>
      <c r="B341" s="739"/>
      <c r="C341" s="740"/>
      <c r="D341" s="738"/>
      <c r="E341" s="738"/>
      <c r="F341" s="740"/>
      <c r="G341" s="738"/>
      <c r="H341" s="738"/>
    </row>
    <row r="342" spans="1:8" ht="12.75" customHeight="1">
      <c r="A342" s="738"/>
      <c r="B342" s="739"/>
      <c r="C342" s="740"/>
      <c r="D342" s="738"/>
      <c r="E342" s="738"/>
      <c r="F342" s="740"/>
      <c r="G342" s="738"/>
      <c r="H342" s="738"/>
    </row>
    <row r="343" spans="1:8" ht="12.75" customHeight="1">
      <c r="A343" s="738"/>
      <c r="B343" s="739"/>
      <c r="C343" s="740"/>
      <c r="D343" s="738"/>
      <c r="E343" s="738"/>
      <c r="F343" s="740"/>
      <c r="G343" s="738"/>
      <c r="H343" s="738"/>
    </row>
    <row r="344" spans="1:8" ht="12.75" customHeight="1">
      <c r="A344" s="738"/>
      <c r="B344" s="739"/>
      <c r="C344" s="740"/>
      <c r="D344" s="738"/>
      <c r="E344" s="738"/>
      <c r="F344" s="740"/>
      <c r="G344" s="738"/>
      <c r="H344" s="738"/>
    </row>
    <row r="345" spans="1:8" ht="12.75" customHeight="1">
      <c r="A345" s="738"/>
      <c r="B345" s="739"/>
      <c r="C345" s="740"/>
      <c r="D345" s="738"/>
      <c r="E345" s="738"/>
      <c r="F345" s="740"/>
      <c r="G345" s="738"/>
      <c r="H345" s="738"/>
    </row>
    <row r="346" spans="1:8" ht="12.75" customHeight="1">
      <c r="A346" s="738"/>
      <c r="B346" s="739"/>
      <c r="C346" s="740"/>
      <c r="D346" s="738"/>
      <c r="E346" s="738"/>
      <c r="F346" s="740"/>
      <c r="G346" s="738"/>
      <c r="H346" s="738"/>
    </row>
    <row r="347" spans="1:8" ht="12.75" customHeight="1">
      <c r="A347" s="738"/>
      <c r="B347" s="739"/>
      <c r="C347" s="740"/>
      <c r="D347" s="738"/>
      <c r="E347" s="738"/>
      <c r="F347" s="740"/>
      <c r="G347" s="738"/>
      <c r="H347" s="738"/>
    </row>
    <row r="348" spans="1:8" ht="12.75" customHeight="1">
      <c r="A348" s="738"/>
      <c r="B348" s="739"/>
      <c r="C348" s="740"/>
      <c r="D348" s="738"/>
      <c r="E348" s="738"/>
      <c r="F348" s="740"/>
      <c r="G348" s="738"/>
      <c r="H348" s="738"/>
    </row>
    <row r="349" spans="1:8" ht="12.75" customHeight="1">
      <c r="A349" s="738"/>
      <c r="B349" s="739"/>
      <c r="C349" s="740"/>
      <c r="D349" s="738"/>
      <c r="E349" s="738"/>
      <c r="F349" s="740"/>
      <c r="G349" s="738"/>
      <c r="H349" s="738"/>
    </row>
    <row r="350" spans="1:8" ht="12.75" customHeight="1">
      <c r="A350" s="738"/>
      <c r="B350" s="739"/>
      <c r="C350" s="740"/>
      <c r="D350" s="738"/>
      <c r="E350" s="738"/>
      <c r="F350" s="740"/>
      <c r="G350" s="738"/>
      <c r="H350" s="738"/>
    </row>
    <row r="351" spans="1:8" ht="12.75" customHeight="1">
      <c r="A351" s="738"/>
      <c r="B351" s="739"/>
      <c r="C351" s="740"/>
      <c r="D351" s="738"/>
      <c r="E351" s="738"/>
      <c r="F351" s="740"/>
      <c r="G351" s="738"/>
      <c r="H351" s="738"/>
    </row>
    <row r="352" spans="1:8" ht="12.75" customHeight="1">
      <c r="A352" s="738"/>
      <c r="B352" s="739"/>
      <c r="C352" s="740"/>
      <c r="D352" s="738"/>
      <c r="E352" s="738"/>
      <c r="F352" s="740"/>
      <c r="G352" s="738"/>
      <c r="H352" s="738"/>
    </row>
    <row r="353" spans="1:8" ht="12.75" customHeight="1">
      <c r="A353" s="738"/>
      <c r="B353" s="739"/>
      <c r="C353" s="740"/>
      <c r="D353" s="738"/>
      <c r="E353" s="738"/>
      <c r="F353" s="740"/>
      <c r="G353" s="738"/>
      <c r="H353" s="738"/>
    </row>
    <row r="354" spans="1:8" ht="12.75" customHeight="1">
      <c r="A354" s="738"/>
      <c r="B354" s="739"/>
      <c r="C354" s="740"/>
      <c r="D354" s="738"/>
      <c r="E354" s="738"/>
      <c r="F354" s="740"/>
      <c r="G354" s="738"/>
      <c r="H354" s="738"/>
    </row>
    <row r="355" spans="1:8" ht="12.75" customHeight="1">
      <c r="A355" s="738"/>
      <c r="B355" s="739"/>
      <c r="C355" s="740"/>
      <c r="D355" s="738"/>
      <c r="E355" s="738"/>
      <c r="F355" s="740"/>
      <c r="G355" s="738"/>
      <c r="H355" s="738"/>
    </row>
    <row r="356" spans="1:8" ht="12.75" customHeight="1">
      <c r="A356" s="738"/>
      <c r="B356" s="739"/>
      <c r="C356" s="740"/>
      <c r="D356" s="738"/>
      <c r="E356" s="738"/>
      <c r="F356" s="740"/>
      <c r="G356" s="738"/>
      <c r="H356" s="738"/>
    </row>
    <row r="357" spans="1:8" ht="12.75" customHeight="1">
      <c r="A357" s="738"/>
      <c r="B357" s="739"/>
      <c r="C357" s="740"/>
      <c r="D357" s="738"/>
      <c r="E357" s="738"/>
      <c r="F357" s="740"/>
      <c r="G357" s="738"/>
      <c r="H357" s="738"/>
    </row>
    <row r="358" spans="1:8" ht="12.75" customHeight="1">
      <c r="A358" s="738"/>
      <c r="B358" s="739"/>
      <c r="C358" s="740"/>
      <c r="D358" s="738"/>
      <c r="E358" s="738"/>
      <c r="F358" s="740"/>
      <c r="G358" s="738"/>
      <c r="H358" s="738"/>
    </row>
    <row r="359" spans="1:8" ht="12.75" customHeight="1">
      <c r="A359" s="738"/>
      <c r="B359" s="739"/>
      <c r="C359" s="740"/>
      <c r="D359" s="738"/>
      <c r="E359" s="738"/>
      <c r="F359" s="740"/>
      <c r="G359" s="738"/>
      <c r="H359" s="738"/>
    </row>
    <row r="360" spans="1:8" ht="12.75" customHeight="1">
      <c r="A360" s="738"/>
      <c r="B360" s="739"/>
      <c r="C360" s="740"/>
      <c r="D360" s="738"/>
      <c r="E360" s="738"/>
      <c r="F360" s="740"/>
      <c r="G360" s="738"/>
      <c r="H360" s="738"/>
    </row>
    <row r="361" spans="1:8" ht="12.75" customHeight="1">
      <c r="A361" s="738"/>
      <c r="B361" s="739"/>
      <c r="C361" s="740"/>
      <c r="D361" s="738"/>
      <c r="E361" s="738"/>
      <c r="F361" s="740"/>
      <c r="G361" s="738"/>
      <c r="H361" s="738"/>
    </row>
    <row r="362" spans="1:8" ht="12.75" customHeight="1">
      <c r="A362" s="738"/>
      <c r="B362" s="739"/>
      <c r="C362" s="740"/>
      <c r="D362" s="738"/>
      <c r="E362" s="738"/>
      <c r="F362" s="740"/>
      <c r="G362" s="738"/>
      <c r="H362" s="738"/>
    </row>
    <row r="363" spans="1:8" ht="12.75" customHeight="1">
      <c r="A363" s="738"/>
      <c r="B363" s="739"/>
      <c r="C363" s="740"/>
      <c r="D363" s="738"/>
      <c r="E363" s="738"/>
      <c r="F363" s="740"/>
      <c r="G363" s="738"/>
      <c r="H363" s="738"/>
    </row>
    <row r="364" spans="1:8" ht="12.75" customHeight="1">
      <c r="A364" s="738"/>
      <c r="B364" s="739"/>
      <c r="C364" s="740"/>
      <c r="D364" s="738"/>
      <c r="E364" s="738"/>
      <c r="F364" s="740"/>
      <c r="G364" s="738"/>
      <c r="H364" s="738"/>
    </row>
    <row r="365" spans="1:8" ht="12.75" customHeight="1">
      <c r="A365" s="738"/>
      <c r="B365" s="739"/>
      <c r="C365" s="740"/>
      <c r="D365" s="738"/>
      <c r="E365" s="738"/>
      <c r="F365" s="740"/>
      <c r="G365" s="738"/>
      <c r="H365" s="738"/>
    </row>
    <row r="366" spans="1:8" ht="12.75" customHeight="1">
      <c r="A366" s="738"/>
      <c r="B366" s="739"/>
      <c r="C366" s="740"/>
      <c r="D366" s="738"/>
      <c r="E366" s="738"/>
      <c r="F366" s="740"/>
      <c r="G366" s="738"/>
      <c r="H366" s="738"/>
    </row>
    <row r="367" spans="1:8" ht="12.75" customHeight="1">
      <c r="A367" s="738"/>
      <c r="B367" s="739"/>
      <c r="C367" s="740"/>
      <c r="D367" s="738"/>
      <c r="E367" s="738"/>
      <c r="F367" s="740"/>
      <c r="G367" s="738"/>
      <c r="H367" s="738"/>
    </row>
    <row r="368" spans="1:8" ht="12.75" customHeight="1">
      <c r="A368" s="738"/>
      <c r="B368" s="739"/>
      <c r="C368" s="740"/>
      <c r="D368" s="738"/>
      <c r="E368" s="738"/>
      <c r="F368" s="740"/>
      <c r="G368" s="738"/>
      <c r="H368" s="738"/>
    </row>
    <row r="369" spans="1:8" ht="12.75" customHeight="1">
      <c r="A369" s="738"/>
      <c r="B369" s="739"/>
      <c r="C369" s="740"/>
      <c r="D369" s="738"/>
      <c r="E369" s="738"/>
      <c r="F369" s="740"/>
      <c r="G369" s="738"/>
      <c r="H369" s="738"/>
    </row>
    <row r="370" spans="1:8" ht="12.75" customHeight="1">
      <c r="A370" s="738"/>
      <c r="B370" s="739"/>
      <c r="C370" s="740"/>
      <c r="D370" s="738"/>
      <c r="E370" s="738"/>
      <c r="F370" s="740"/>
      <c r="G370" s="738"/>
      <c r="H370" s="738"/>
    </row>
    <row r="371" spans="1:8" ht="12.75" customHeight="1">
      <c r="A371" s="738"/>
      <c r="B371" s="739"/>
      <c r="C371" s="740"/>
      <c r="D371" s="738"/>
      <c r="E371" s="738"/>
      <c r="F371" s="740"/>
      <c r="G371" s="738"/>
      <c r="H371" s="738"/>
    </row>
    <row r="372" spans="1:8" ht="12.75" customHeight="1">
      <c r="A372" s="738"/>
      <c r="B372" s="739"/>
      <c r="C372" s="740"/>
      <c r="D372" s="738"/>
      <c r="E372" s="738"/>
      <c r="F372" s="740"/>
      <c r="G372" s="738"/>
      <c r="H372" s="738"/>
    </row>
    <row r="373" spans="1:8" ht="12.75" customHeight="1">
      <c r="A373" s="738"/>
      <c r="B373" s="739"/>
      <c r="C373" s="740"/>
      <c r="D373" s="738"/>
      <c r="E373" s="738"/>
      <c r="F373" s="740"/>
      <c r="G373" s="738"/>
      <c r="H373" s="738"/>
    </row>
    <row r="374" spans="1:8" ht="12.75" customHeight="1">
      <c r="A374" s="738"/>
      <c r="B374" s="739"/>
      <c r="C374" s="740"/>
      <c r="D374" s="738"/>
      <c r="E374" s="738"/>
      <c r="F374" s="740"/>
      <c r="G374" s="738"/>
      <c r="H374" s="738"/>
    </row>
    <row r="375" spans="1:8" ht="12.75" customHeight="1">
      <c r="A375" s="738"/>
      <c r="B375" s="739"/>
      <c r="C375" s="740"/>
      <c r="D375" s="738"/>
      <c r="E375" s="738"/>
      <c r="F375" s="740"/>
      <c r="G375" s="738"/>
      <c r="H375" s="738"/>
    </row>
    <row r="376" spans="1:8" ht="12.75" customHeight="1">
      <c r="A376" s="738"/>
      <c r="B376" s="739"/>
      <c r="C376" s="740"/>
      <c r="D376" s="738"/>
      <c r="E376" s="738"/>
      <c r="F376" s="740"/>
      <c r="G376" s="738"/>
      <c r="H376" s="738"/>
    </row>
    <row r="377" spans="1:8" ht="12.75" customHeight="1">
      <c r="A377" s="738"/>
      <c r="B377" s="739"/>
      <c r="C377" s="740"/>
      <c r="D377" s="738"/>
      <c r="E377" s="738"/>
      <c r="F377" s="740"/>
      <c r="G377" s="738"/>
      <c r="H377" s="738"/>
    </row>
    <row r="378" spans="1:8" ht="12.75" customHeight="1">
      <c r="A378" s="738"/>
      <c r="B378" s="739"/>
      <c r="C378" s="740"/>
      <c r="D378" s="738"/>
      <c r="E378" s="738"/>
      <c r="F378" s="740"/>
      <c r="G378" s="738"/>
      <c r="H378" s="738"/>
    </row>
    <row r="379" spans="1:8" ht="12.75" customHeight="1">
      <c r="A379" s="738"/>
      <c r="B379" s="739"/>
      <c r="C379" s="740"/>
      <c r="D379" s="738"/>
      <c r="E379" s="738"/>
      <c r="F379" s="740"/>
      <c r="G379" s="738"/>
      <c r="H379" s="738"/>
    </row>
    <row r="380" spans="1:8" ht="12.75" customHeight="1">
      <c r="A380" s="738"/>
      <c r="B380" s="739"/>
      <c r="C380" s="740"/>
      <c r="D380" s="738"/>
      <c r="E380" s="738"/>
      <c r="F380" s="740"/>
      <c r="G380" s="738"/>
      <c r="H380" s="738"/>
    </row>
    <row r="381" spans="1:8" ht="12.75" customHeight="1">
      <c r="A381" s="738"/>
      <c r="B381" s="739"/>
      <c r="C381" s="740"/>
      <c r="D381" s="738"/>
      <c r="E381" s="738"/>
      <c r="F381" s="740"/>
      <c r="G381" s="738"/>
      <c r="H381" s="738"/>
    </row>
    <row r="382" spans="1:8" ht="12.75" customHeight="1">
      <c r="A382" s="738"/>
      <c r="B382" s="739"/>
      <c r="C382" s="740"/>
      <c r="D382" s="738"/>
      <c r="E382" s="738"/>
      <c r="F382" s="740"/>
      <c r="G382" s="738"/>
      <c r="H382" s="738"/>
    </row>
    <row r="383" spans="1:8" ht="12.75" customHeight="1">
      <c r="A383" s="738"/>
      <c r="B383" s="739"/>
      <c r="C383" s="740"/>
      <c r="D383" s="738"/>
      <c r="E383" s="738"/>
      <c r="F383" s="740"/>
      <c r="G383" s="738"/>
      <c r="H383" s="738"/>
    </row>
    <row r="384" spans="1:8" ht="12.75" customHeight="1">
      <c r="A384" s="738"/>
      <c r="B384" s="739"/>
      <c r="C384" s="740"/>
      <c r="D384" s="738"/>
      <c r="E384" s="738"/>
      <c r="F384" s="740"/>
      <c r="G384" s="738"/>
      <c r="H384" s="738"/>
    </row>
    <row r="385" spans="1:8" ht="12.75" customHeight="1">
      <c r="A385" s="738"/>
      <c r="B385" s="739"/>
      <c r="C385" s="740"/>
      <c r="D385" s="738"/>
      <c r="E385" s="738"/>
      <c r="F385" s="740"/>
      <c r="G385" s="738"/>
      <c r="H385" s="738"/>
    </row>
    <row r="386" spans="1:8" ht="12.75" customHeight="1">
      <c r="A386" s="738"/>
      <c r="B386" s="739"/>
      <c r="C386" s="740"/>
      <c r="D386" s="738"/>
      <c r="E386" s="738"/>
      <c r="F386" s="740"/>
      <c r="G386" s="738"/>
      <c r="H386" s="738"/>
    </row>
    <row r="387" spans="1:8" ht="12.75" customHeight="1">
      <c r="A387" s="738"/>
      <c r="B387" s="739"/>
      <c r="C387" s="740"/>
      <c r="D387" s="738"/>
      <c r="E387" s="738"/>
      <c r="F387" s="740"/>
      <c r="G387" s="738"/>
      <c r="H387" s="738"/>
    </row>
    <row r="388" spans="1:8" ht="12.75" customHeight="1">
      <c r="A388" s="738"/>
      <c r="B388" s="739"/>
      <c r="C388" s="740"/>
      <c r="D388" s="738"/>
      <c r="E388" s="738"/>
      <c r="F388" s="740"/>
      <c r="G388" s="738"/>
      <c r="H388" s="738"/>
    </row>
    <row r="389" spans="1:8" ht="12.75" customHeight="1">
      <c r="A389" s="738"/>
      <c r="B389" s="739"/>
      <c r="C389" s="740"/>
      <c r="D389" s="738"/>
      <c r="E389" s="738"/>
      <c r="F389" s="740"/>
      <c r="G389" s="738"/>
      <c r="H389" s="738"/>
    </row>
    <row r="390" spans="1:8" ht="12.75" customHeight="1">
      <c r="A390" s="738"/>
      <c r="B390" s="739"/>
      <c r="C390" s="740"/>
      <c r="D390" s="738"/>
      <c r="E390" s="738"/>
      <c r="F390" s="740"/>
      <c r="G390" s="738"/>
      <c r="H390" s="738"/>
    </row>
    <row r="391" spans="1:8" ht="12.75" customHeight="1">
      <c r="A391" s="738"/>
      <c r="B391" s="739"/>
      <c r="C391" s="740"/>
      <c r="D391" s="738"/>
      <c r="E391" s="738"/>
      <c r="F391" s="740"/>
      <c r="G391" s="738"/>
      <c r="H391" s="738"/>
    </row>
    <row r="392" spans="1:8" ht="12.75" customHeight="1">
      <c r="A392" s="738"/>
      <c r="B392" s="739"/>
      <c r="C392" s="740"/>
      <c r="D392" s="738"/>
      <c r="E392" s="738"/>
      <c r="F392" s="740"/>
      <c r="G392" s="738"/>
      <c r="H392" s="738"/>
    </row>
    <row r="393" spans="1:8" ht="12.75" customHeight="1">
      <c r="A393" s="738"/>
      <c r="B393" s="739"/>
      <c r="C393" s="740"/>
      <c r="D393" s="738"/>
      <c r="E393" s="738"/>
      <c r="F393" s="740"/>
      <c r="G393" s="738"/>
      <c r="H393" s="738"/>
    </row>
    <row r="394" spans="1:8" ht="12.75" customHeight="1">
      <c r="A394" s="738"/>
      <c r="B394" s="739"/>
      <c r="C394" s="740"/>
      <c r="D394" s="738"/>
      <c r="E394" s="738"/>
      <c r="F394" s="740"/>
      <c r="G394" s="738"/>
      <c r="H394" s="738"/>
    </row>
    <row r="395" spans="1:8" ht="12.75" customHeight="1">
      <c r="A395" s="738"/>
      <c r="B395" s="739"/>
      <c r="C395" s="740"/>
      <c r="D395" s="738"/>
      <c r="E395" s="738"/>
      <c r="F395" s="740"/>
      <c r="G395" s="738"/>
      <c r="H395" s="738"/>
    </row>
    <row r="396" spans="1:8" ht="12.75" customHeight="1">
      <c r="A396" s="738"/>
      <c r="B396" s="739"/>
      <c r="C396" s="740"/>
      <c r="D396" s="738"/>
      <c r="E396" s="738"/>
      <c r="F396" s="740"/>
      <c r="G396" s="738"/>
      <c r="H396" s="738"/>
    </row>
    <row r="397" spans="1:8" ht="12.75" customHeight="1">
      <c r="A397" s="738"/>
      <c r="B397" s="739"/>
      <c r="C397" s="740"/>
      <c r="D397" s="738"/>
      <c r="E397" s="738"/>
      <c r="F397" s="740"/>
      <c r="G397" s="738"/>
      <c r="H397" s="738"/>
    </row>
    <row r="398" spans="1:8" ht="12.75" customHeight="1">
      <c r="A398" s="738"/>
      <c r="B398" s="739"/>
      <c r="C398" s="740"/>
      <c r="D398" s="738"/>
      <c r="E398" s="738"/>
      <c r="F398" s="740"/>
      <c r="G398" s="738"/>
      <c r="H398" s="738"/>
    </row>
    <row r="399" spans="1:8" ht="12.75" customHeight="1">
      <c r="A399" s="738"/>
      <c r="B399" s="739"/>
      <c r="C399" s="740"/>
      <c r="D399" s="738"/>
      <c r="E399" s="738"/>
      <c r="F399" s="740"/>
      <c r="G399" s="738"/>
      <c r="H399" s="738"/>
    </row>
    <row r="400" spans="1:8" ht="12.75" customHeight="1">
      <c r="A400" s="738"/>
      <c r="B400" s="739"/>
      <c r="C400" s="740"/>
      <c r="D400" s="738"/>
      <c r="E400" s="738"/>
      <c r="F400" s="740"/>
      <c r="G400" s="738"/>
      <c r="H400" s="738"/>
    </row>
    <row r="401" spans="1:8" ht="12.75" customHeight="1">
      <c r="A401" s="738"/>
      <c r="B401" s="739"/>
      <c r="C401" s="740"/>
      <c r="D401" s="738"/>
      <c r="E401" s="738"/>
      <c r="F401" s="740"/>
      <c r="G401" s="738"/>
      <c r="H401" s="738"/>
    </row>
    <row r="402" spans="1:8" ht="12.75" customHeight="1">
      <c r="A402" s="738"/>
      <c r="B402" s="739"/>
      <c r="C402" s="740"/>
      <c r="D402" s="738"/>
      <c r="E402" s="738"/>
      <c r="F402" s="740"/>
      <c r="G402" s="738"/>
      <c r="H402" s="738"/>
    </row>
    <row r="403" spans="1:8" ht="12.75" customHeight="1">
      <c r="A403" s="738"/>
      <c r="B403" s="739"/>
      <c r="C403" s="740"/>
      <c r="D403" s="738"/>
      <c r="E403" s="738"/>
      <c r="F403" s="740"/>
      <c r="G403" s="738"/>
      <c r="H403" s="738"/>
    </row>
    <row r="404" spans="1:8" ht="12.75" customHeight="1">
      <c r="A404" s="738"/>
      <c r="B404" s="739"/>
      <c r="C404" s="740"/>
      <c r="D404" s="738"/>
      <c r="E404" s="738"/>
      <c r="F404" s="740"/>
      <c r="G404" s="738"/>
      <c r="H404" s="738"/>
    </row>
    <row r="405" spans="1:8" ht="12.75" customHeight="1">
      <c r="A405" s="738"/>
      <c r="B405" s="739"/>
      <c r="C405" s="740"/>
      <c r="D405" s="738"/>
      <c r="E405" s="738"/>
      <c r="F405" s="740"/>
      <c r="G405" s="738"/>
      <c r="H405" s="738"/>
    </row>
    <row r="406" spans="1:8" ht="12.75" customHeight="1">
      <c r="A406" s="738"/>
      <c r="B406" s="739"/>
      <c r="C406" s="740"/>
      <c r="D406" s="738"/>
      <c r="E406" s="738"/>
      <c r="F406" s="740"/>
      <c r="G406" s="738"/>
      <c r="H406" s="738"/>
    </row>
    <row r="407" spans="1:8" ht="12.75" customHeight="1">
      <c r="A407" s="738"/>
      <c r="B407" s="739"/>
      <c r="C407" s="740"/>
      <c r="D407" s="738"/>
      <c r="E407" s="738"/>
      <c r="F407" s="740"/>
      <c r="G407" s="738"/>
      <c r="H407" s="738"/>
    </row>
    <row r="408" spans="1:8" ht="12.75" customHeight="1">
      <c r="A408" s="738"/>
      <c r="B408" s="739"/>
      <c r="C408" s="740"/>
      <c r="D408" s="738"/>
      <c r="E408" s="738"/>
      <c r="F408" s="740"/>
      <c r="G408" s="738"/>
      <c r="H408" s="738"/>
    </row>
    <row r="409" spans="1:8" ht="12.75" customHeight="1">
      <c r="A409" s="738"/>
      <c r="B409" s="739"/>
      <c r="C409" s="740"/>
      <c r="D409" s="738"/>
      <c r="E409" s="738"/>
      <c r="F409" s="740"/>
      <c r="G409" s="738"/>
      <c r="H409" s="738"/>
    </row>
    <row r="410" spans="1:8" ht="12.75" customHeight="1">
      <c r="A410" s="738"/>
      <c r="B410" s="739"/>
      <c r="C410" s="740"/>
      <c r="D410" s="738"/>
      <c r="E410" s="738"/>
      <c r="F410" s="740"/>
      <c r="G410" s="738"/>
      <c r="H410" s="738"/>
    </row>
    <row r="411" spans="1:8" ht="12.75" customHeight="1">
      <c r="A411" s="738"/>
      <c r="B411" s="739"/>
      <c r="C411" s="740"/>
      <c r="D411" s="738"/>
      <c r="E411" s="738"/>
      <c r="F411" s="740"/>
      <c r="G411" s="738"/>
      <c r="H411" s="738"/>
    </row>
    <row r="412" spans="1:8" ht="12.75" customHeight="1">
      <c r="A412" s="738"/>
      <c r="B412" s="739"/>
      <c r="C412" s="740"/>
      <c r="D412" s="738"/>
      <c r="E412" s="738"/>
      <c r="F412" s="740"/>
      <c r="G412" s="738"/>
      <c r="H412" s="738"/>
    </row>
    <row r="413" spans="1:8" ht="12.75" customHeight="1">
      <c r="A413" s="738"/>
      <c r="B413" s="739"/>
      <c r="C413" s="740"/>
      <c r="D413" s="738"/>
      <c r="E413" s="738"/>
      <c r="F413" s="740"/>
      <c r="G413" s="738"/>
      <c r="H413" s="738"/>
    </row>
    <row r="414" spans="1:8" ht="12.75" customHeight="1">
      <c r="A414" s="738"/>
      <c r="B414" s="739"/>
      <c r="C414" s="740"/>
      <c r="D414" s="738"/>
      <c r="E414" s="738"/>
      <c r="F414" s="740"/>
      <c r="G414" s="738"/>
      <c r="H414" s="738"/>
    </row>
    <row r="415" spans="1:8" ht="12.75" customHeight="1">
      <c r="A415" s="738"/>
      <c r="B415" s="739"/>
      <c r="C415" s="740"/>
      <c r="D415" s="738"/>
      <c r="E415" s="738"/>
      <c r="F415" s="740"/>
      <c r="G415" s="738"/>
      <c r="H415" s="738"/>
    </row>
    <row r="416" spans="1:8" ht="12.75" customHeight="1">
      <c r="A416" s="738"/>
      <c r="B416" s="739"/>
      <c r="C416" s="740"/>
      <c r="D416" s="738"/>
      <c r="E416" s="738"/>
      <c r="F416" s="740"/>
      <c r="G416" s="738"/>
      <c r="H416" s="738"/>
    </row>
    <row r="417" spans="1:8" ht="12.75" customHeight="1">
      <c r="A417" s="738"/>
      <c r="B417" s="739"/>
      <c r="C417" s="740"/>
      <c r="D417" s="738"/>
      <c r="E417" s="738"/>
      <c r="F417" s="740"/>
      <c r="G417" s="738"/>
      <c r="H417" s="738"/>
    </row>
    <row r="418" spans="1:8" ht="12.75" customHeight="1">
      <c r="A418" s="738"/>
      <c r="B418" s="739"/>
      <c r="C418" s="740"/>
      <c r="D418" s="738"/>
      <c r="E418" s="738"/>
      <c r="F418" s="740"/>
      <c r="G418" s="738"/>
      <c r="H418" s="738"/>
    </row>
    <row r="419" spans="1:8" ht="12.75" customHeight="1">
      <c r="A419" s="738"/>
      <c r="B419" s="739"/>
      <c r="C419" s="740"/>
      <c r="D419" s="738"/>
      <c r="E419" s="738"/>
      <c r="F419" s="740"/>
      <c r="G419" s="738"/>
      <c r="H419" s="738"/>
    </row>
    <row r="420" spans="1:8" ht="12.75" customHeight="1">
      <c r="A420" s="738"/>
      <c r="B420" s="739"/>
      <c r="C420" s="740"/>
      <c r="D420" s="738"/>
      <c r="E420" s="738"/>
      <c r="F420" s="740"/>
      <c r="G420" s="738"/>
      <c r="H420" s="738"/>
    </row>
    <row r="421" spans="1:8" ht="12.75" customHeight="1">
      <c r="A421" s="738"/>
      <c r="B421" s="739"/>
      <c r="C421" s="740"/>
      <c r="D421" s="738"/>
      <c r="E421" s="738"/>
      <c r="F421" s="740"/>
      <c r="G421" s="738"/>
      <c r="H421" s="738"/>
    </row>
    <row r="422" spans="1:8" ht="12.75" customHeight="1">
      <c r="A422" s="738"/>
      <c r="B422" s="739"/>
      <c r="C422" s="740"/>
      <c r="D422" s="738"/>
      <c r="E422" s="738"/>
      <c r="F422" s="740"/>
      <c r="G422" s="738"/>
      <c r="H422" s="738"/>
    </row>
    <row r="423" spans="1:8" ht="12.75" customHeight="1">
      <c r="A423" s="738"/>
      <c r="B423" s="739"/>
      <c r="C423" s="740"/>
      <c r="D423" s="738"/>
      <c r="E423" s="738"/>
      <c r="F423" s="740"/>
      <c r="G423" s="738"/>
      <c r="H423" s="738"/>
    </row>
    <row r="424" spans="1:8" ht="12.75" customHeight="1">
      <c r="A424" s="738"/>
      <c r="B424" s="739"/>
      <c r="C424" s="740"/>
      <c r="D424" s="738"/>
      <c r="E424" s="738"/>
      <c r="F424" s="740"/>
      <c r="G424" s="738"/>
      <c r="H424" s="738"/>
    </row>
    <row r="425" spans="1:8" ht="12.75" customHeight="1">
      <c r="A425" s="738"/>
      <c r="B425" s="739"/>
      <c r="C425" s="740"/>
      <c r="D425" s="738"/>
      <c r="E425" s="738"/>
      <c r="F425" s="740"/>
      <c r="G425" s="738"/>
      <c r="H425" s="738"/>
    </row>
    <row r="426" spans="1:8" ht="12.75" customHeight="1">
      <c r="A426" s="738"/>
      <c r="B426" s="739"/>
      <c r="C426" s="740"/>
      <c r="D426" s="738"/>
      <c r="E426" s="738"/>
      <c r="F426" s="740"/>
      <c r="G426" s="738"/>
      <c r="H426" s="738"/>
    </row>
    <row r="427" spans="1:8" ht="12.75" customHeight="1">
      <c r="A427" s="738"/>
      <c r="B427" s="739"/>
      <c r="C427" s="740"/>
      <c r="D427" s="738"/>
      <c r="E427" s="738"/>
      <c r="F427" s="740"/>
      <c r="G427" s="738"/>
      <c r="H427" s="738"/>
    </row>
    <row r="428" spans="1:8" ht="12.75" customHeight="1">
      <c r="A428" s="738"/>
      <c r="B428" s="739"/>
      <c r="C428" s="740"/>
      <c r="D428" s="738"/>
      <c r="E428" s="738"/>
      <c r="F428" s="740"/>
      <c r="G428" s="738"/>
      <c r="H428" s="738"/>
    </row>
    <row r="429" spans="1:8" ht="12.75" customHeight="1">
      <c r="A429" s="738"/>
      <c r="B429" s="739"/>
      <c r="C429" s="740"/>
      <c r="D429" s="738"/>
      <c r="E429" s="738"/>
      <c r="F429" s="740"/>
      <c r="G429" s="738"/>
      <c r="H429" s="738"/>
    </row>
    <row r="430" spans="1:8" ht="12.75" customHeight="1">
      <c r="A430" s="738"/>
      <c r="B430" s="739"/>
      <c r="C430" s="740"/>
      <c r="D430" s="738"/>
      <c r="E430" s="738"/>
      <c r="F430" s="740"/>
      <c r="G430" s="738"/>
      <c r="H430" s="738"/>
    </row>
    <row r="431" spans="1:8" ht="12.75" customHeight="1">
      <c r="A431" s="738"/>
      <c r="B431" s="739"/>
      <c r="C431" s="740"/>
      <c r="D431" s="738"/>
      <c r="E431" s="738"/>
      <c r="F431" s="740"/>
      <c r="G431" s="738"/>
      <c r="H431" s="738"/>
    </row>
    <row r="432" spans="1:8" ht="12.75" customHeight="1">
      <c r="A432" s="738"/>
      <c r="B432" s="739"/>
      <c r="C432" s="740"/>
      <c r="D432" s="738"/>
      <c r="E432" s="738"/>
      <c r="F432" s="740"/>
      <c r="G432" s="738"/>
      <c r="H432" s="738"/>
    </row>
    <row r="433" spans="1:8" ht="12.75" customHeight="1">
      <c r="A433" s="738"/>
      <c r="B433" s="739"/>
      <c r="C433" s="740"/>
      <c r="D433" s="738"/>
      <c r="E433" s="738"/>
      <c r="F433" s="740"/>
      <c r="G433" s="738"/>
      <c r="H433" s="738"/>
    </row>
    <row r="434" spans="1:8" ht="12.75" customHeight="1">
      <c r="A434" s="738"/>
      <c r="B434" s="739"/>
      <c r="C434" s="740"/>
      <c r="D434" s="738"/>
      <c r="E434" s="738"/>
      <c r="F434" s="740"/>
      <c r="G434" s="738"/>
      <c r="H434" s="738"/>
    </row>
    <row r="435" spans="1:8" ht="12.75" customHeight="1">
      <c r="A435" s="738"/>
      <c r="B435" s="739"/>
      <c r="C435" s="740"/>
      <c r="D435" s="738"/>
      <c r="E435" s="738"/>
      <c r="F435" s="740"/>
      <c r="G435" s="738"/>
      <c r="H435" s="738"/>
    </row>
    <row r="436" spans="1:8" ht="12.75" customHeight="1">
      <c r="A436" s="738"/>
      <c r="B436" s="739"/>
      <c r="C436" s="740"/>
      <c r="D436" s="738"/>
      <c r="E436" s="738"/>
      <c r="F436" s="740"/>
      <c r="G436" s="738"/>
      <c r="H436" s="738"/>
    </row>
    <row r="437" spans="1:8" ht="12.75" customHeight="1">
      <c r="A437" s="738"/>
      <c r="B437" s="739"/>
      <c r="C437" s="740"/>
      <c r="D437" s="738"/>
      <c r="E437" s="738"/>
      <c r="F437" s="740"/>
      <c r="G437" s="738"/>
      <c r="H437" s="738"/>
    </row>
    <row r="438" spans="1:8" ht="12.75" customHeight="1">
      <c r="A438" s="738"/>
      <c r="B438" s="739"/>
      <c r="C438" s="740"/>
      <c r="D438" s="738"/>
      <c r="E438" s="738"/>
      <c r="F438" s="740"/>
      <c r="G438" s="738"/>
      <c r="H438" s="738"/>
    </row>
    <row r="439" spans="1:8" ht="12.75" customHeight="1">
      <c r="A439" s="738"/>
      <c r="B439" s="739"/>
      <c r="C439" s="740"/>
      <c r="D439" s="738"/>
      <c r="E439" s="738"/>
      <c r="F439" s="740"/>
      <c r="G439" s="738"/>
      <c r="H439" s="738"/>
    </row>
    <row r="440" spans="1:8" ht="12.75" customHeight="1">
      <c r="A440" s="738"/>
      <c r="B440" s="739"/>
      <c r="C440" s="740"/>
      <c r="D440" s="738"/>
      <c r="E440" s="738"/>
      <c r="F440" s="740"/>
      <c r="G440" s="738"/>
      <c r="H440" s="738"/>
    </row>
    <row r="441" spans="1:8" ht="12.75" customHeight="1">
      <c r="A441" s="738"/>
      <c r="B441" s="739"/>
      <c r="C441" s="740"/>
      <c r="D441" s="738"/>
      <c r="E441" s="738"/>
      <c r="F441" s="740"/>
      <c r="G441" s="738"/>
      <c r="H441" s="738"/>
    </row>
    <row r="442" spans="1:8" ht="12.75" customHeight="1">
      <c r="A442" s="738"/>
      <c r="B442" s="739"/>
      <c r="C442" s="740"/>
      <c r="D442" s="738"/>
      <c r="E442" s="738"/>
      <c r="F442" s="740"/>
      <c r="G442" s="738"/>
      <c r="H442" s="738"/>
    </row>
    <row r="443" spans="1:8" ht="12.75" customHeight="1">
      <c r="A443" s="738"/>
      <c r="B443" s="739"/>
      <c r="C443" s="740"/>
      <c r="D443" s="738"/>
      <c r="E443" s="738"/>
      <c r="F443" s="740"/>
      <c r="G443" s="738"/>
      <c r="H443" s="738"/>
    </row>
    <row r="444" spans="1:8" ht="12.75" customHeight="1">
      <c r="A444" s="738"/>
      <c r="B444" s="739"/>
      <c r="C444" s="740"/>
      <c r="D444" s="738"/>
      <c r="E444" s="738"/>
      <c r="F444" s="740"/>
      <c r="G444" s="738"/>
      <c r="H444" s="738"/>
    </row>
    <row r="445" spans="1:8" ht="12.75" customHeight="1">
      <c r="A445" s="738"/>
      <c r="B445" s="739"/>
      <c r="C445" s="740"/>
      <c r="D445" s="738"/>
      <c r="E445" s="738"/>
      <c r="F445" s="740"/>
      <c r="G445" s="738"/>
      <c r="H445" s="738"/>
    </row>
    <row r="446" spans="1:8" ht="12.75" customHeight="1">
      <c r="A446" s="738"/>
      <c r="B446" s="739"/>
      <c r="C446" s="740"/>
      <c r="D446" s="738"/>
      <c r="E446" s="738"/>
      <c r="F446" s="740"/>
      <c r="G446" s="738"/>
      <c r="H446" s="738"/>
    </row>
    <row r="447" spans="1:8" ht="12.75" customHeight="1">
      <c r="A447" s="738"/>
      <c r="B447" s="739"/>
      <c r="C447" s="740"/>
      <c r="D447" s="738"/>
      <c r="E447" s="738"/>
      <c r="F447" s="740"/>
      <c r="G447" s="738"/>
      <c r="H447" s="738"/>
    </row>
    <row r="448" spans="1:8" ht="12.75" customHeight="1">
      <c r="A448" s="738"/>
      <c r="B448" s="739"/>
      <c r="C448" s="740"/>
      <c r="D448" s="738"/>
      <c r="E448" s="738"/>
      <c r="F448" s="740"/>
      <c r="G448" s="738"/>
      <c r="H448" s="738"/>
    </row>
    <row r="449" spans="1:8" ht="12.75" customHeight="1">
      <c r="A449" s="738"/>
      <c r="B449" s="739"/>
      <c r="C449" s="740"/>
      <c r="D449" s="738"/>
      <c r="E449" s="738"/>
      <c r="F449" s="740"/>
      <c r="G449" s="738"/>
      <c r="H449" s="738"/>
    </row>
    <row r="450" spans="1:8" ht="12.75" customHeight="1">
      <c r="A450" s="738"/>
      <c r="B450" s="739"/>
      <c r="C450" s="740"/>
      <c r="D450" s="738"/>
      <c r="E450" s="738"/>
      <c r="F450" s="740"/>
      <c r="G450" s="738"/>
      <c r="H450" s="738"/>
    </row>
    <row r="451" spans="1:8" ht="12.75" customHeight="1">
      <c r="A451" s="738"/>
      <c r="B451" s="739"/>
      <c r="C451" s="740"/>
      <c r="D451" s="738"/>
      <c r="E451" s="738"/>
      <c r="F451" s="740"/>
      <c r="G451" s="738"/>
      <c r="H451" s="738"/>
    </row>
    <row r="452" spans="1:8" ht="12.75" customHeight="1">
      <c r="A452" s="738"/>
      <c r="B452" s="739"/>
      <c r="C452" s="740"/>
      <c r="D452" s="738"/>
      <c r="E452" s="738"/>
      <c r="F452" s="740"/>
      <c r="G452" s="738"/>
      <c r="H452" s="738"/>
    </row>
    <row r="453" spans="1:8" ht="12.75" customHeight="1">
      <c r="A453" s="738"/>
      <c r="B453" s="739"/>
      <c r="C453" s="740"/>
      <c r="D453" s="738"/>
      <c r="E453" s="738"/>
      <c r="F453" s="740"/>
      <c r="G453" s="738"/>
      <c r="H453" s="738"/>
    </row>
    <row r="454" spans="1:8" ht="12.75" customHeight="1">
      <c r="A454" s="738"/>
      <c r="B454" s="739"/>
      <c r="C454" s="740"/>
      <c r="D454" s="738"/>
      <c r="E454" s="738"/>
      <c r="F454" s="740"/>
      <c r="G454" s="738"/>
      <c r="H454" s="738"/>
    </row>
    <row r="455" spans="1:8" ht="12.75" customHeight="1">
      <c r="A455" s="738"/>
      <c r="B455" s="739"/>
      <c r="C455" s="740"/>
      <c r="D455" s="738"/>
      <c r="E455" s="738"/>
      <c r="F455" s="740"/>
      <c r="G455" s="738"/>
      <c r="H455" s="738"/>
    </row>
    <row r="456" spans="1:8" ht="12.75" customHeight="1">
      <c r="A456" s="738"/>
      <c r="B456" s="739"/>
      <c r="C456" s="740"/>
      <c r="D456" s="738"/>
      <c r="E456" s="738"/>
      <c r="F456" s="740"/>
      <c r="G456" s="738"/>
      <c r="H456" s="738"/>
    </row>
    <row r="457" spans="1:8" ht="12.75" customHeight="1">
      <c r="A457" s="738"/>
      <c r="B457" s="739"/>
      <c r="C457" s="740"/>
      <c r="D457" s="738"/>
      <c r="E457" s="738"/>
      <c r="F457" s="740"/>
      <c r="G457" s="738"/>
      <c r="H457" s="738"/>
    </row>
    <row r="458" spans="1:8" ht="12.75" customHeight="1">
      <c r="A458" s="738"/>
      <c r="B458" s="739"/>
      <c r="C458" s="740"/>
      <c r="D458" s="738"/>
      <c r="E458" s="738"/>
      <c r="F458" s="740"/>
      <c r="G458" s="738"/>
      <c r="H458" s="738"/>
    </row>
    <row r="459" spans="1:8" ht="12.75" customHeight="1">
      <c r="A459" s="738"/>
      <c r="B459" s="739"/>
      <c r="C459" s="740"/>
      <c r="D459" s="738"/>
      <c r="E459" s="738"/>
      <c r="F459" s="740"/>
      <c r="G459" s="738"/>
      <c r="H459" s="738"/>
    </row>
    <row r="460" spans="1:8" ht="12.75" customHeight="1">
      <c r="A460" s="738"/>
      <c r="B460" s="739"/>
      <c r="C460" s="740"/>
      <c r="D460" s="738"/>
      <c r="E460" s="738"/>
      <c r="F460" s="740"/>
      <c r="G460" s="738"/>
      <c r="H460" s="738"/>
    </row>
    <row r="461" spans="1:8" ht="12.75" customHeight="1">
      <c r="A461" s="738"/>
      <c r="B461" s="739"/>
      <c r="C461" s="740"/>
      <c r="D461" s="738"/>
      <c r="E461" s="738"/>
      <c r="F461" s="740"/>
      <c r="G461" s="738"/>
      <c r="H461" s="738"/>
    </row>
    <row r="462" spans="1:8" ht="12.75" customHeight="1">
      <c r="A462" s="738"/>
      <c r="B462" s="739"/>
      <c r="C462" s="740"/>
      <c r="D462" s="738"/>
      <c r="E462" s="738"/>
      <c r="F462" s="740"/>
      <c r="G462" s="738"/>
      <c r="H462" s="738"/>
    </row>
    <row r="463" spans="1:8" ht="12.75" customHeight="1">
      <c r="A463" s="738"/>
      <c r="B463" s="739"/>
      <c r="C463" s="740"/>
      <c r="D463" s="738"/>
      <c r="E463" s="738"/>
      <c r="F463" s="740"/>
      <c r="G463" s="738"/>
      <c r="H463" s="738"/>
    </row>
    <row r="464" spans="1:8" ht="12.75" customHeight="1">
      <c r="A464" s="738"/>
      <c r="B464" s="739"/>
      <c r="C464" s="740"/>
      <c r="D464" s="738"/>
      <c r="E464" s="738"/>
      <c r="F464" s="740"/>
      <c r="G464" s="738"/>
      <c r="H464" s="738"/>
    </row>
    <row r="465" spans="1:8" ht="12.75" customHeight="1">
      <c r="A465" s="738"/>
      <c r="B465" s="739"/>
      <c r="C465" s="740"/>
      <c r="D465" s="738"/>
      <c r="E465" s="738"/>
      <c r="F465" s="740"/>
      <c r="G465" s="738"/>
      <c r="H465" s="738"/>
    </row>
    <row r="466" spans="1:8" ht="12.75" customHeight="1">
      <c r="A466" s="738"/>
      <c r="B466" s="739"/>
      <c r="C466" s="740"/>
      <c r="D466" s="738"/>
      <c r="E466" s="738"/>
      <c r="F466" s="740"/>
      <c r="G466" s="738"/>
      <c r="H466" s="738"/>
    </row>
    <row r="467" spans="1:8" ht="12.75" customHeight="1">
      <c r="A467" s="738"/>
      <c r="B467" s="739"/>
      <c r="C467" s="740"/>
      <c r="D467" s="738"/>
      <c r="E467" s="738"/>
      <c r="F467" s="740"/>
      <c r="G467" s="738"/>
      <c r="H467" s="738"/>
    </row>
    <row r="468" spans="1:8" ht="12.75" customHeight="1">
      <c r="A468" s="738"/>
      <c r="B468" s="739"/>
      <c r="C468" s="740"/>
      <c r="D468" s="738"/>
      <c r="E468" s="738"/>
      <c r="F468" s="740"/>
      <c r="G468" s="738"/>
      <c r="H468" s="738"/>
    </row>
    <row r="469" spans="1:8" ht="12.75" customHeight="1">
      <c r="A469" s="738"/>
      <c r="B469" s="739"/>
      <c r="C469" s="740"/>
      <c r="D469" s="738"/>
      <c r="E469" s="738"/>
      <c r="F469" s="740"/>
      <c r="G469" s="738"/>
      <c r="H469" s="738"/>
    </row>
    <row r="470" spans="1:8" ht="12.75" customHeight="1">
      <c r="A470" s="738"/>
      <c r="B470" s="739"/>
      <c r="C470" s="740"/>
      <c r="D470" s="738"/>
      <c r="E470" s="738"/>
      <c r="F470" s="740"/>
      <c r="G470" s="738"/>
      <c r="H470" s="738"/>
    </row>
    <row r="471" spans="1:8" ht="12.75" customHeight="1">
      <c r="A471" s="738"/>
      <c r="B471" s="739"/>
      <c r="C471" s="740"/>
      <c r="D471" s="738"/>
      <c r="E471" s="738"/>
      <c r="F471" s="740"/>
      <c r="G471" s="738"/>
      <c r="H471" s="738"/>
    </row>
    <row r="472" spans="1:8" ht="12.75" customHeight="1">
      <c r="A472" s="738"/>
      <c r="B472" s="739"/>
      <c r="C472" s="740"/>
      <c r="D472" s="738"/>
      <c r="E472" s="738"/>
      <c r="F472" s="740"/>
      <c r="G472" s="738"/>
      <c r="H472" s="738"/>
    </row>
    <row r="473" spans="1:8" ht="12.75" customHeight="1">
      <c r="A473" s="738"/>
      <c r="B473" s="739"/>
      <c r="C473" s="740"/>
      <c r="D473" s="738"/>
      <c r="E473" s="738"/>
      <c r="F473" s="740"/>
      <c r="G473" s="738"/>
      <c r="H473" s="738"/>
    </row>
    <row r="474" spans="1:8" ht="12.75" customHeight="1">
      <c r="A474" s="738"/>
      <c r="B474" s="739"/>
      <c r="C474" s="740"/>
      <c r="D474" s="738"/>
      <c r="E474" s="738"/>
      <c r="F474" s="740"/>
      <c r="G474" s="738"/>
      <c r="H474" s="738"/>
    </row>
    <row r="475" spans="1:8" ht="12.75" customHeight="1">
      <c r="A475" s="738"/>
      <c r="B475" s="739"/>
      <c r="C475" s="740"/>
      <c r="D475" s="738"/>
      <c r="E475" s="738"/>
      <c r="F475" s="740"/>
      <c r="G475" s="738"/>
      <c r="H475" s="738"/>
    </row>
    <row r="476" spans="1:8" ht="12.75" customHeight="1">
      <c r="A476" s="738"/>
      <c r="B476" s="739"/>
      <c r="C476" s="740"/>
      <c r="D476" s="738"/>
      <c r="E476" s="738"/>
      <c r="F476" s="740"/>
      <c r="G476" s="738"/>
      <c r="H476" s="738"/>
    </row>
    <row r="477" spans="1:8" ht="12.75" customHeight="1">
      <c r="A477" s="738"/>
      <c r="B477" s="739"/>
      <c r="C477" s="740"/>
      <c r="D477" s="738"/>
      <c r="E477" s="738"/>
      <c r="F477" s="740"/>
      <c r="G477" s="738"/>
      <c r="H477" s="738"/>
    </row>
    <row r="478" spans="1:8" ht="12.75" customHeight="1">
      <c r="A478" s="738"/>
      <c r="B478" s="739"/>
      <c r="C478" s="740"/>
      <c r="D478" s="738"/>
      <c r="E478" s="738"/>
      <c r="F478" s="740"/>
      <c r="G478" s="738"/>
      <c r="H478" s="738"/>
    </row>
    <row r="479" spans="1:8" ht="12.75" customHeight="1">
      <c r="A479" s="738"/>
      <c r="B479" s="739"/>
      <c r="C479" s="740"/>
      <c r="D479" s="738"/>
      <c r="E479" s="738"/>
      <c r="F479" s="740"/>
      <c r="G479" s="738"/>
      <c r="H479" s="738"/>
    </row>
    <row r="480" spans="1:8" ht="12.75" customHeight="1">
      <c r="A480" s="738"/>
      <c r="B480" s="739"/>
      <c r="C480" s="740"/>
      <c r="D480" s="738"/>
      <c r="E480" s="738"/>
      <c r="F480" s="740"/>
      <c r="G480" s="738"/>
      <c r="H480" s="738"/>
    </row>
    <row r="481" spans="1:8" ht="12.75" customHeight="1">
      <c r="A481" s="738"/>
      <c r="B481" s="739"/>
      <c r="C481" s="740"/>
      <c r="D481" s="738"/>
      <c r="E481" s="738"/>
      <c r="F481" s="740"/>
      <c r="G481" s="738"/>
      <c r="H481" s="738"/>
    </row>
    <row r="482" spans="1:8" ht="12.75" customHeight="1">
      <c r="A482" s="738"/>
      <c r="B482" s="739"/>
      <c r="C482" s="740"/>
      <c r="D482" s="738"/>
      <c r="E482" s="738"/>
      <c r="F482" s="740"/>
      <c r="G482" s="738"/>
      <c r="H482" s="738"/>
    </row>
    <row r="483" spans="1:8" ht="12.75" customHeight="1">
      <c r="A483" s="738"/>
      <c r="B483" s="739"/>
      <c r="C483" s="740"/>
      <c r="D483" s="738"/>
      <c r="E483" s="738"/>
      <c r="F483" s="740"/>
      <c r="G483" s="738"/>
      <c r="H483" s="738"/>
    </row>
    <row r="484" spans="1:8" ht="12.75" customHeight="1">
      <c r="A484" s="738"/>
      <c r="B484" s="739"/>
      <c r="C484" s="740"/>
      <c r="D484" s="738"/>
      <c r="E484" s="738"/>
      <c r="F484" s="740"/>
      <c r="G484" s="738"/>
      <c r="H484" s="738"/>
    </row>
    <row r="485" spans="1:8" ht="12.75" customHeight="1">
      <c r="A485" s="738"/>
      <c r="B485" s="739"/>
      <c r="C485" s="740"/>
      <c r="D485" s="738"/>
      <c r="E485" s="738"/>
      <c r="F485" s="740"/>
      <c r="G485" s="738"/>
      <c r="H485" s="738"/>
    </row>
    <row r="486" spans="1:8" ht="12.75" customHeight="1">
      <c r="A486" s="738"/>
      <c r="B486" s="739"/>
      <c r="C486" s="740"/>
      <c r="D486" s="738"/>
      <c r="E486" s="738"/>
      <c r="F486" s="740"/>
      <c r="G486" s="738"/>
      <c r="H486" s="738"/>
    </row>
    <row r="487" spans="1:8" ht="12.75" customHeight="1">
      <c r="A487" s="738"/>
      <c r="B487" s="739"/>
      <c r="C487" s="740"/>
      <c r="D487" s="738"/>
      <c r="E487" s="738"/>
      <c r="F487" s="740"/>
      <c r="G487" s="738"/>
      <c r="H487" s="738"/>
    </row>
    <row r="488" spans="1:8" ht="12.75" customHeight="1">
      <c r="A488" s="738"/>
      <c r="B488" s="739"/>
      <c r="C488" s="740"/>
      <c r="D488" s="738"/>
      <c r="E488" s="738"/>
      <c r="F488" s="740"/>
      <c r="G488" s="738"/>
      <c r="H488" s="738"/>
    </row>
    <row r="489" spans="1:8" ht="12.75" customHeight="1">
      <c r="A489" s="738"/>
      <c r="B489" s="739"/>
      <c r="C489" s="740"/>
      <c r="D489" s="738"/>
      <c r="E489" s="738"/>
      <c r="F489" s="740"/>
      <c r="G489" s="738"/>
      <c r="H489" s="738"/>
    </row>
    <row r="490" spans="1:8" ht="12.75" customHeight="1">
      <c r="A490" s="738"/>
      <c r="B490" s="739"/>
      <c r="C490" s="740"/>
      <c r="D490" s="738"/>
      <c r="E490" s="738"/>
      <c r="F490" s="740"/>
      <c r="G490" s="738"/>
      <c r="H490" s="738"/>
    </row>
    <row r="491" spans="1:8" ht="12.75" customHeight="1">
      <c r="A491" s="738"/>
      <c r="B491" s="739"/>
      <c r="C491" s="740"/>
      <c r="D491" s="738"/>
      <c r="E491" s="738"/>
      <c r="F491" s="740"/>
      <c r="G491" s="738"/>
      <c r="H491" s="738"/>
    </row>
    <row r="492" spans="1:8" ht="12.75" customHeight="1">
      <c r="A492" s="738"/>
      <c r="B492" s="739"/>
      <c r="C492" s="740"/>
      <c r="D492" s="738"/>
      <c r="E492" s="738"/>
      <c r="F492" s="740"/>
      <c r="G492" s="738"/>
      <c r="H492" s="738"/>
    </row>
    <row r="493" spans="1:8" ht="12.75" customHeight="1">
      <c r="A493" s="738"/>
      <c r="B493" s="739"/>
      <c r="C493" s="740"/>
      <c r="D493" s="738"/>
      <c r="E493" s="738"/>
      <c r="F493" s="740"/>
      <c r="G493" s="738"/>
      <c r="H493" s="738"/>
    </row>
    <row r="494" spans="1:8" ht="12.75" customHeight="1">
      <c r="A494" s="738"/>
      <c r="B494" s="739"/>
      <c r="C494" s="740"/>
      <c r="D494" s="738"/>
      <c r="E494" s="738"/>
      <c r="F494" s="740"/>
      <c r="G494" s="738"/>
      <c r="H494" s="738"/>
    </row>
    <row r="495" spans="1:8" ht="12.75" customHeight="1">
      <c r="A495" s="738"/>
      <c r="B495" s="739"/>
      <c r="C495" s="740"/>
      <c r="D495" s="738"/>
      <c r="E495" s="738"/>
      <c r="F495" s="740"/>
      <c r="G495" s="738"/>
      <c r="H495" s="738"/>
    </row>
    <row r="496" spans="1:8" ht="12.75" customHeight="1">
      <c r="A496" s="738"/>
      <c r="B496" s="739"/>
      <c r="C496" s="740"/>
      <c r="D496" s="738"/>
      <c r="E496" s="738"/>
      <c r="F496" s="740"/>
      <c r="G496" s="738"/>
      <c r="H496" s="738"/>
    </row>
    <row r="497" spans="1:8" ht="12.75" customHeight="1">
      <c r="A497" s="738"/>
      <c r="B497" s="739"/>
      <c r="C497" s="740"/>
      <c r="D497" s="738"/>
      <c r="E497" s="738"/>
      <c r="F497" s="740"/>
      <c r="G497" s="738"/>
      <c r="H497" s="738"/>
    </row>
    <row r="498" spans="1:8" ht="12.75" customHeight="1">
      <c r="A498" s="738"/>
      <c r="B498" s="739"/>
      <c r="C498" s="740"/>
      <c r="D498" s="738"/>
      <c r="E498" s="738"/>
      <c r="F498" s="740"/>
      <c r="G498" s="738"/>
      <c r="H498" s="738"/>
    </row>
    <row r="499" spans="1:8" ht="12.75" customHeight="1">
      <c r="A499" s="738"/>
      <c r="B499" s="739"/>
      <c r="C499" s="740"/>
      <c r="D499" s="738"/>
      <c r="E499" s="738"/>
      <c r="F499" s="740"/>
      <c r="G499" s="738"/>
      <c r="H499" s="738"/>
    </row>
    <row r="500" spans="1:8" ht="12.75" customHeight="1">
      <c r="A500" s="738"/>
      <c r="B500" s="739"/>
      <c r="C500" s="740"/>
      <c r="D500" s="738"/>
      <c r="E500" s="738"/>
      <c r="F500" s="740"/>
      <c r="G500" s="738"/>
      <c r="H500" s="738"/>
    </row>
    <row r="501" spans="1:8" ht="12.75" customHeight="1">
      <c r="A501" s="738"/>
      <c r="B501" s="739"/>
      <c r="C501" s="740"/>
      <c r="D501" s="738"/>
      <c r="E501" s="738"/>
      <c r="F501" s="740"/>
      <c r="G501" s="738"/>
      <c r="H501" s="738"/>
    </row>
    <row r="502" spans="1:8" ht="12.75" customHeight="1">
      <c r="A502" s="738"/>
      <c r="B502" s="739"/>
      <c r="C502" s="740"/>
      <c r="D502" s="738"/>
      <c r="E502" s="738"/>
      <c r="F502" s="740"/>
      <c r="G502" s="738"/>
      <c r="H502" s="738"/>
    </row>
    <row r="503" spans="1:8" ht="12.75" customHeight="1">
      <c r="A503" s="738"/>
      <c r="B503" s="739"/>
      <c r="C503" s="740"/>
      <c r="D503" s="738"/>
      <c r="E503" s="738"/>
      <c r="F503" s="740"/>
      <c r="G503" s="738"/>
      <c r="H503" s="738"/>
    </row>
    <row r="504" spans="1:8" ht="12.75" customHeight="1">
      <c r="A504" s="738"/>
      <c r="B504" s="739"/>
      <c r="C504" s="740"/>
      <c r="D504" s="738"/>
      <c r="E504" s="738"/>
      <c r="F504" s="740"/>
      <c r="G504" s="738"/>
      <c r="H504" s="738"/>
    </row>
    <row r="505" spans="1:8" ht="12.75" customHeight="1">
      <c r="A505" s="738"/>
      <c r="B505" s="739"/>
      <c r="C505" s="740"/>
      <c r="D505" s="738"/>
      <c r="E505" s="738"/>
      <c r="F505" s="740"/>
      <c r="G505" s="738"/>
      <c r="H505" s="738"/>
    </row>
    <row r="506" spans="1:8" ht="12.75" customHeight="1">
      <c r="A506" s="738"/>
      <c r="B506" s="739"/>
      <c r="C506" s="740"/>
      <c r="D506" s="738"/>
      <c r="E506" s="738"/>
      <c r="F506" s="740"/>
      <c r="G506" s="738"/>
      <c r="H506" s="738"/>
    </row>
    <row r="507" spans="1:8" ht="12.75" customHeight="1">
      <c r="A507" s="738"/>
      <c r="B507" s="739"/>
      <c r="C507" s="740"/>
      <c r="D507" s="738"/>
      <c r="E507" s="738"/>
      <c r="F507" s="740"/>
      <c r="G507" s="738"/>
      <c r="H507" s="738"/>
    </row>
    <row r="508" spans="1:8" ht="12.75" customHeight="1">
      <c r="A508" s="738"/>
      <c r="B508" s="739"/>
      <c r="C508" s="740"/>
      <c r="D508" s="738"/>
      <c r="E508" s="738"/>
      <c r="F508" s="740"/>
      <c r="G508" s="738"/>
      <c r="H508" s="738"/>
    </row>
    <row r="509" spans="1:8" ht="12.75" customHeight="1">
      <c r="A509" s="738"/>
      <c r="B509" s="739"/>
      <c r="C509" s="740"/>
      <c r="D509" s="738"/>
      <c r="E509" s="738"/>
      <c r="F509" s="740"/>
      <c r="G509" s="738"/>
      <c r="H509" s="738"/>
    </row>
    <row r="510" spans="1:8" ht="12.75" customHeight="1">
      <c r="A510" s="738"/>
      <c r="B510" s="739"/>
      <c r="C510" s="740"/>
      <c r="D510" s="738"/>
      <c r="E510" s="738"/>
      <c r="F510" s="740"/>
      <c r="G510" s="738"/>
      <c r="H510" s="738"/>
    </row>
    <row r="511" spans="1:8" ht="12.75" customHeight="1">
      <c r="A511" s="738"/>
      <c r="B511" s="739"/>
      <c r="C511" s="740"/>
      <c r="D511" s="738"/>
      <c r="E511" s="738"/>
      <c r="F511" s="740"/>
      <c r="G511" s="738"/>
      <c r="H511" s="738"/>
    </row>
    <row r="512" spans="1:8" ht="12.75" customHeight="1">
      <c r="A512" s="738"/>
      <c r="B512" s="739"/>
      <c r="C512" s="740"/>
      <c r="D512" s="738"/>
      <c r="E512" s="738"/>
      <c r="F512" s="740"/>
      <c r="G512" s="738"/>
      <c r="H512" s="738"/>
    </row>
    <row r="513" spans="1:8" ht="12.75" customHeight="1">
      <c r="A513" s="738"/>
      <c r="B513" s="739"/>
      <c r="C513" s="740"/>
      <c r="D513" s="738"/>
      <c r="E513" s="738"/>
      <c r="F513" s="740"/>
      <c r="G513" s="738"/>
      <c r="H513" s="738"/>
    </row>
    <row r="514" spans="1:8" ht="12.75" customHeight="1">
      <c r="A514" s="738"/>
      <c r="B514" s="739"/>
      <c r="C514" s="740"/>
      <c r="D514" s="738"/>
      <c r="E514" s="738"/>
      <c r="F514" s="740"/>
      <c r="G514" s="738"/>
      <c r="H514" s="738"/>
    </row>
    <row r="515" spans="1:8" ht="12.75" customHeight="1">
      <c r="A515" s="738"/>
      <c r="B515" s="739"/>
      <c r="C515" s="740"/>
      <c r="D515" s="738"/>
      <c r="E515" s="738"/>
      <c r="F515" s="740"/>
      <c r="G515" s="738"/>
      <c r="H515" s="738"/>
    </row>
    <row r="516" spans="1:8" ht="12.75" customHeight="1">
      <c r="A516" s="738"/>
      <c r="B516" s="739"/>
      <c r="C516" s="740"/>
      <c r="D516" s="738"/>
      <c r="E516" s="738"/>
      <c r="F516" s="740"/>
      <c r="G516" s="738"/>
      <c r="H516" s="738"/>
    </row>
    <row r="517" spans="1:8" ht="12.75" customHeight="1">
      <c r="A517" s="738"/>
      <c r="B517" s="739"/>
      <c r="C517" s="740"/>
      <c r="D517" s="738"/>
      <c r="E517" s="738"/>
      <c r="F517" s="740"/>
      <c r="G517" s="738"/>
      <c r="H517" s="738"/>
    </row>
    <row r="518" spans="1:8" ht="12.75" customHeight="1">
      <c r="A518" s="738"/>
      <c r="B518" s="739"/>
      <c r="C518" s="740"/>
      <c r="D518" s="738"/>
      <c r="E518" s="738"/>
      <c r="F518" s="740"/>
      <c r="G518" s="738"/>
      <c r="H518" s="738"/>
    </row>
    <row r="519" spans="1:8" ht="12.75" customHeight="1">
      <c r="A519" s="738"/>
      <c r="B519" s="739"/>
      <c r="C519" s="740"/>
      <c r="D519" s="738"/>
      <c r="E519" s="738"/>
      <c r="F519" s="740"/>
      <c r="G519" s="738"/>
      <c r="H519" s="738"/>
    </row>
    <row r="520" spans="1:8" ht="12.75" customHeight="1">
      <c r="A520" s="738"/>
      <c r="B520" s="739"/>
      <c r="C520" s="740"/>
      <c r="D520" s="738"/>
      <c r="E520" s="738"/>
      <c r="F520" s="740"/>
      <c r="G520" s="738"/>
      <c r="H520" s="738"/>
    </row>
    <row r="521" spans="1:8" ht="12.75" customHeight="1">
      <c r="A521" s="738"/>
      <c r="B521" s="739"/>
      <c r="C521" s="740"/>
      <c r="D521" s="738"/>
      <c r="E521" s="738"/>
      <c r="F521" s="740"/>
      <c r="G521" s="738"/>
      <c r="H521" s="738"/>
    </row>
    <row r="522" spans="1:8" ht="12.75" customHeight="1">
      <c r="A522" s="738"/>
      <c r="B522" s="739"/>
      <c r="C522" s="740"/>
      <c r="D522" s="738"/>
      <c r="E522" s="738"/>
      <c r="F522" s="740"/>
      <c r="G522" s="738"/>
      <c r="H522" s="738"/>
    </row>
    <row r="523" spans="1:8" ht="12.75" customHeight="1">
      <c r="A523" s="738"/>
      <c r="B523" s="739"/>
      <c r="C523" s="740"/>
      <c r="D523" s="738"/>
      <c r="E523" s="738"/>
      <c r="F523" s="740"/>
      <c r="G523" s="738"/>
      <c r="H523" s="738"/>
    </row>
    <row r="524" spans="1:8" ht="12.75" customHeight="1">
      <c r="A524" s="738"/>
      <c r="B524" s="739"/>
      <c r="C524" s="740"/>
      <c r="D524" s="738"/>
      <c r="E524" s="738"/>
      <c r="F524" s="740"/>
      <c r="G524" s="738"/>
      <c r="H524" s="738"/>
    </row>
    <row r="525" spans="1:8" ht="12.75" customHeight="1">
      <c r="A525" s="738"/>
      <c r="B525" s="739"/>
      <c r="C525" s="740"/>
      <c r="D525" s="738"/>
      <c r="E525" s="738"/>
      <c r="F525" s="740"/>
      <c r="G525" s="738"/>
      <c r="H525" s="738"/>
    </row>
    <row r="526" spans="1:8" ht="12.75" customHeight="1">
      <c r="A526" s="738"/>
      <c r="B526" s="739"/>
      <c r="C526" s="740"/>
      <c r="D526" s="738"/>
      <c r="E526" s="738"/>
      <c r="F526" s="740"/>
      <c r="G526" s="738"/>
      <c r="H526" s="738"/>
    </row>
    <row r="527" spans="1:8" ht="12.75" customHeight="1">
      <c r="A527" s="738"/>
      <c r="B527" s="739"/>
      <c r="C527" s="740"/>
      <c r="D527" s="738"/>
      <c r="E527" s="738"/>
      <c r="F527" s="740"/>
      <c r="G527" s="738"/>
      <c r="H527" s="738"/>
    </row>
    <row r="528" spans="1:8" ht="12.75" customHeight="1">
      <c r="A528" s="738"/>
      <c r="B528" s="739"/>
      <c r="C528" s="740"/>
      <c r="D528" s="738"/>
      <c r="E528" s="738"/>
      <c r="F528" s="740"/>
      <c r="G528" s="738"/>
      <c r="H528" s="738"/>
    </row>
    <row r="529" spans="1:8" ht="12.75" customHeight="1">
      <c r="A529" s="738"/>
      <c r="B529" s="739"/>
      <c r="C529" s="740"/>
      <c r="D529" s="738"/>
      <c r="E529" s="738"/>
      <c r="F529" s="740"/>
      <c r="G529" s="738"/>
      <c r="H529" s="738"/>
    </row>
    <row r="530" spans="1:8" ht="12.75" customHeight="1">
      <c r="A530" s="738"/>
      <c r="B530" s="739"/>
      <c r="C530" s="740"/>
      <c r="D530" s="738"/>
      <c r="E530" s="738"/>
      <c r="F530" s="740"/>
      <c r="G530" s="738"/>
      <c r="H530" s="738"/>
    </row>
    <row r="531" spans="1:8" ht="15.75" customHeight="1"/>
    <row r="532" spans="1:8" ht="15.75" customHeight="1"/>
    <row r="533" spans="1:8" ht="15.75" customHeight="1"/>
    <row r="534" spans="1:8" ht="15.75" customHeight="1"/>
    <row r="535" spans="1:8" ht="15.75" customHeight="1"/>
    <row r="536" spans="1:8" ht="15.75" customHeight="1"/>
    <row r="537" spans="1:8" ht="15.75" customHeight="1"/>
    <row r="538" spans="1:8" ht="15.75" customHeight="1"/>
    <row r="539" spans="1:8" ht="15.75" customHeight="1"/>
    <row r="540" spans="1:8" ht="15.75" customHeight="1"/>
    <row r="541" spans="1:8" ht="15.75" customHeight="1"/>
    <row r="542" spans="1:8" ht="15.75" customHeight="1"/>
    <row r="543" spans="1:8" ht="15.75" customHeight="1"/>
    <row r="544" spans="1:8"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G6:G17"/>
    <mergeCell ref="H6:H17"/>
    <mergeCell ref="A18:A40"/>
    <mergeCell ref="H18:H44"/>
    <mergeCell ref="H47:H51"/>
    <mergeCell ref="A163:A296"/>
    <mergeCell ref="A298:A309"/>
    <mergeCell ref="A311:A326"/>
    <mergeCell ref="A328:A330"/>
    <mergeCell ref="A1:A2"/>
    <mergeCell ref="A6:A17"/>
    <mergeCell ref="H68:H87"/>
    <mergeCell ref="A46:A51"/>
    <mergeCell ref="A56:A60"/>
    <mergeCell ref="A61:A65"/>
    <mergeCell ref="A68:A161"/>
    <mergeCell ref="G18:G39"/>
    <mergeCell ref="G47:G51"/>
    <mergeCell ref="H56:H60"/>
    <mergeCell ref="G61:G65"/>
    <mergeCell ref="H61:H65"/>
  </mergeCells>
  <dataValidations count="1">
    <dataValidation type="list" allowBlank="1" showErrorMessage="1" sqref="F6:F17" xr:uid="{00000000-0002-0000-0700-000000000000}">
      <formula1>"EU,CIS (e.g. Russia),Africa,Middle East,North America,Latin America,China,South Asia,South East Asia,Oceania"</formula1>
    </dataValidation>
  </dataValidations>
  <hyperlinks>
    <hyperlink ref="H68" r:id="rId1" xr:uid="{00000000-0004-0000-0700-000000000000}"/>
  </hyperlinks>
  <pageMargins left="0.7" right="0.7" top="0.75" bottom="0.75" header="0" footer="0"/>
  <pageSetup orientation="landscape"/>
  <headerFooter>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3CA00"/>
  </sheetPr>
  <dimension ref="A1:AR1000"/>
  <sheetViews>
    <sheetView workbookViewId="0">
      <pane xSplit="1" ySplit="6" topLeftCell="B7" activePane="bottomRight" state="frozen"/>
      <selection pane="topRight" activeCell="B1" sqref="B1"/>
      <selection pane="bottomLeft" activeCell="A7" sqref="A7"/>
      <selection pane="bottomRight" activeCell="B7" sqref="B7"/>
    </sheetView>
  </sheetViews>
  <sheetFormatPr defaultColWidth="14.42578125" defaultRowHeight="15" customHeight="1"/>
  <cols>
    <col min="1" max="1" width="36" customWidth="1"/>
    <col min="2" max="2" width="10" customWidth="1"/>
    <col min="3" max="3" width="11" customWidth="1"/>
    <col min="4" max="4" width="12.5703125" customWidth="1"/>
    <col min="5" max="5" width="8.28515625" customWidth="1"/>
    <col min="6" max="6" width="8.5703125" customWidth="1"/>
    <col min="7" max="7" width="16.28515625" customWidth="1"/>
    <col min="8" max="8" width="10.85546875" customWidth="1"/>
    <col min="9" max="9" width="7" customWidth="1"/>
    <col min="10" max="10" width="12.42578125" customWidth="1"/>
    <col min="11" max="13" width="8.85546875" customWidth="1"/>
    <col min="14" max="14" width="10.85546875" customWidth="1"/>
    <col min="15" max="15" width="7.28515625" customWidth="1"/>
    <col min="16" max="16" width="7.140625" customWidth="1"/>
    <col min="17" max="17" width="1.7109375" customWidth="1"/>
    <col min="18" max="18" width="20.5703125" customWidth="1"/>
    <col min="19" max="19" width="19.5703125" customWidth="1"/>
    <col min="20" max="20" width="5.5703125" customWidth="1"/>
    <col min="21" max="21" width="8.5703125" customWidth="1"/>
    <col min="22" max="22" width="10.42578125" customWidth="1"/>
    <col min="23" max="23" width="13.5703125" customWidth="1"/>
    <col min="24" max="24" width="10.5703125" customWidth="1"/>
    <col min="25" max="25" width="6.42578125" customWidth="1"/>
    <col min="26" max="26" width="17.140625" customWidth="1"/>
    <col min="27" max="27" width="2.5703125" customWidth="1"/>
    <col min="28" max="28" width="11.42578125" customWidth="1"/>
    <col min="29" max="29" width="13.85546875" customWidth="1"/>
    <col min="30" max="30" width="15.140625" customWidth="1"/>
    <col min="31" max="31" width="13.85546875" customWidth="1"/>
    <col min="32" max="32" width="12" customWidth="1"/>
    <col min="33" max="33" width="8.85546875" customWidth="1"/>
    <col min="34" max="35" width="12.140625" customWidth="1"/>
    <col min="36" max="37" width="11.42578125" customWidth="1"/>
    <col min="38" max="38" width="30.42578125" customWidth="1"/>
    <col min="39" max="39" width="32.42578125" customWidth="1"/>
    <col min="40" max="40" width="68.85546875" customWidth="1"/>
    <col min="41" max="41" width="31.7109375" customWidth="1"/>
    <col min="42" max="44" width="11.42578125" customWidth="1"/>
  </cols>
  <sheetData>
    <row r="1" spans="1:44" ht="18.75" customHeight="1">
      <c r="A1" s="1248" t="s">
        <v>17</v>
      </c>
      <c r="B1" s="741" t="s">
        <v>1050</v>
      </c>
      <c r="C1" s="516"/>
      <c r="D1" s="742"/>
      <c r="E1" s="743"/>
      <c r="F1" s="744"/>
      <c r="G1" s="745"/>
      <c r="H1" s="516"/>
      <c r="I1" s="516"/>
      <c r="J1" s="746"/>
      <c r="K1" s="516"/>
      <c r="L1" s="516"/>
      <c r="M1" s="746"/>
      <c r="N1" s="743"/>
      <c r="O1" s="516"/>
      <c r="P1" s="745"/>
      <c r="Q1" s="745"/>
      <c r="R1" s="745"/>
      <c r="S1" s="746"/>
      <c r="T1" s="746"/>
      <c r="U1" s="746"/>
      <c r="V1" s="746"/>
      <c r="W1" s="747"/>
      <c r="X1" s="746"/>
      <c r="Y1" s="746"/>
      <c r="Z1" s="516"/>
      <c r="AA1" s="516"/>
      <c r="AB1" s="748"/>
      <c r="AC1" s="516"/>
      <c r="AD1" s="747"/>
      <c r="AE1" s="746"/>
      <c r="AF1" s="746"/>
      <c r="AG1" s="749"/>
      <c r="AH1" s="516"/>
      <c r="AI1" s="750"/>
      <c r="AJ1" s="516"/>
      <c r="AK1" s="516"/>
      <c r="AL1" s="516"/>
      <c r="AM1" s="516"/>
      <c r="AN1" s="516"/>
      <c r="AO1" s="751"/>
      <c r="AP1" s="516"/>
      <c r="AQ1" s="516"/>
      <c r="AR1" s="516"/>
    </row>
    <row r="2" spans="1:44" ht="12.75" customHeight="1">
      <c r="A2" s="1144"/>
      <c r="B2" s="752"/>
      <c r="C2" s="516"/>
      <c r="D2" s="742"/>
      <c r="E2" s="743"/>
      <c r="F2" s="744"/>
      <c r="G2" s="745"/>
      <c r="H2" s="516"/>
      <c r="I2" s="516"/>
      <c r="J2" s="746"/>
      <c r="K2" s="516"/>
      <c r="L2" s="516"/>
      <c r="M2" s="746"/>
      <c r="N2" s="743"/>
      <c r="O2" s="516"/>
      <c r="P2" s="745"/>
      <c r="Q2" s="745"/>
      <c r="R2" s="745"/>
      <c r="S2" s="746"/>
      <c r="T2" s="746"/>
      <c r="U2" s="746"/>
      <c r="V2" s="746"/>
      <c r="W2" s="747"/>
      <c r="X2" s="746"/>
      <c r="Y2" s="746"/>
      <c r="Z2" s="516"/>
      <c r="AA2" s="516"/>
      <c r="AB2" s="748"/>
      <c r="AC2" s="516"/>
      <c r="AD2" s="747"/>
      <c r="AE2" s="746"/>
      <c r="AF2" s="746"/>
      <c r="AG2" s="749"/>
      <c r="AH2" s="516"/>
      <c r="AI2" s="750"/>
      <c r="AJ2" s="516"/>
      <c r="AK2" s="516"/>
      <c r="AL2" s="516"/>
      <c r="AM2" s="516"/>
      <c r="AN2" s="516"/>
      <c r="AO2" s="751"/>
      <c r="AP2" s="516"/>
      <c r="AQ2" s="516"/>
      <c r="AR2" s="516"/>
    </row>
    <row r="3" spans="1:44" ht="12.75" customHeight="1">
      <c r="A3" s="743"/>
      <c r="B3" s="743"/>
      <c r="C3" s="743"/>
      <c r="D3" s="742"/>
      <c r="F3" s="744"/>
      <c r="G3" s="745"/>
      <c r="H3" s="516"/>
      <c r="I3" s="516"/>
      <c r="J3" s="746"/>
      <c r="K3" s="516"/>
      <c r="L3" s="516"/>
      <c r="M3" s="746"/>
      <c r="N3" s="743"/>
      <c r="O3" s="516"/>
      <c r="P3" s="745"/>
      <c r="Q3" s="745"/>
      <c r="R3" s="745"/>
      <c r="S3" s="746"/>
      <c r="T3" s="746"/>
      <c r="U3" s="746"/>
      <c r="V3" s="746"/>
      <c r="W3" s="747"/>
      <c r="X3" s="746"/>
      <c r="Y3" s="746"/>
      <c r="Z3" s="516"/>
      <c r="AA3" s="516"/>
      <c r="AB3" s="748"/>
      <c r="AC3" s="516"/>
      <c r="AD3" s="747"/>
      <c r="AE3" s="746"/>
      <c r="AF3" s="746"/>
      <c r="AG3" s="749"/>
      <c r="AH3" s="516"/>
      <c r="AI3" s="750"/>
      <c r="AJ3" s="516"/>
      <c r="AK3" s="516"/>
      <c r="AL3" s="516"/>
      <c r="AM3" s="516"/>
      <c r="AN3" s="516"/>
      <c r="AO3" s="751"/>
      <c r="AP3" s="516"/>
      <c r="AQ3" s="516"/>
      <c r="AR3" s="516"/>
    </row>
    <row r="4" spans="1:44" ht="12.75" customHeight="1">
      <c r="A4" s="753"/>
      <c r="B4" s="753"/>
      <c r="C4" s="753"/>
      <c r="D4" s="753" t="s">
        <v>1051</v>
      </c>
      <c r="E4" s="754" t="s">
        <v>1052</v>
      </c>
      <c r="F4" s="755"/>
      <c r="G4" s="756"/>
      <c r="H4" s="751"/>
      <c r="I4" s="751"/>
      <c r="J4" s="757"/>
      <c r="K4" s="751"/>
      <c r="L4" s="751"/>
      <c r="M4" s="757"/>
      <c r="O4" s="751"/>
      <c r="P4" s="756"/>
      <c r="Q4" s="756"/>
      <c r="R4" s="756" t="s">
        <v>1053</v>
      </c>
      <c r="S4" s="757"/>
      <c r="T4" s="757"/>
      <c r="U4" s="757"/>
      <c r="V4" s="757"/>
      <c r="W4" s="758"/>
      <c r="X4" s="757"/>
      <c r="Y4" s="757"/>
      <c r="Z4" s="751"/>
      <c r="AA4" s="751"/>
      <c r="AB4" s="517"/>
      <c r="AC4" s="751"/>
      <c r="AD4" s="758"/>
      <c r="AE4" s="757"/>
      <c r="AF4" s="757"/>
      <c r="AG4" s="759"/>
      <c r="AH4" s="751"/>
      <c r="AI4" s="760"/>
      <c r="AJ4" s="751"/>
      <c r="AK4" s="751"/>
      <c r="AL4" s="751"/>
      <c r="AM4" s="751"/>
      <c r="AN4" s="751"/>
      <c r="AO4" s="751"/>
      <c r="AP4" s="751"/>
      <c r="AQ4" s="751"/>
      <c r="AR4" s="751"/>
    </row>
    <row r="5" spans="1:44" ht="29.25" customHeight="1">
      <c r="A5" s="753"/>
      <c r="B5" s="753"/>
      <c r="D5" s="761" t="s">
        <v>1054</v>
      </c>
      <c r="E5" s="1249" t="s">
        <v>1055</v>
      </c>
      <c r="F5" s="1144"/>
      <c r="G5" s="1144"/>
      <c r="H5" s="1250" t="s">
        <v>1056</v>
      </c>
      <c r="I5" s="1144"/>
      <c r="J5" s="1144"/>
      <c r="K5" s="1251" t="s">
        <v>1057</v>
      </c>
      <c r="L5" s="1144"/>
      <c r="M5" s="1144"/>
      <c r="N5" s="1250" t="s">
        <v>1058</v>
      </c>
      <c r="O5" s="1144"/>
      <c r="P5" s="1144"/>
      <c r="Q5" s="757"/>
      <c r="R5" s="757"/>
      <c r="S5" s="757"/>
      <c r="T5" s="757"/>
      <c r="U5" s="757"/>
      <c r="V5" s="757"/>
      <c r="W5" s="758"/>
      <c r="X5" s="757"/>
      <c r="Y5" s="757"/>
      <c r="Z5" s="751"/>
      <c r="AA5" s="751"/>
      <c r="AB5" s="517"/>
      <c r="AC5" s="751"/>
      <c r="AD5" s="758"/>
      <c r="AE5" s="757"/>
      <c r="AF5" s="757"/>
      <c r="AG5" s="759"/>
      <c r="AH5" s="751"/>
      <c r="AI5" s="760"/>
      <c r="AJ5" s="751"/>
      <c r="AK5" s="751"/>
      <c r="AL5" s="756"/>
      <c r="AM5" s="756"/>
      <c r="AN5" s="757"/>
      <c r="AO5" s="757"/>
      <c r="AP5" s="757"/>
      <c r="AQ5" s="757"/>
      <c r="AR5" s="757"/>
    </row>
    <row r="6" spans="1:44" ht="72.75" customHeight="1">
      <c r="A6" s="762" t="s">
        <v>1059</v>
      </c>
      <c r="B6" s="762" t="s">
        <v>1060</v>
      </c>
      <c r="C6" s="762" t="s">
        <v>1060</v>
      </c>
      <c r="D6" s="762" t="s">
        <v>1061</v>
      </c>
      <c r="E6" s="762" t="s">
        <v>1062</v>
      </c>
      <c r="F6" s="763" t="s">
        <v>1061</v>
      </c>
      <c r="G6" s="764" t="s">
        <v>36</v>
      </c>
      <c r="H6" s="762" t="s">
        <v>1062</v>
      </c>
      <c r="I6" s="763" t="s">
        <v>1061</v>
      </c>
      <c r="J6" s="764" t="s">
        <v>36</v>
      </c>
      <c r="K6" s="762" t="s">
        <v>1062</v>
      </c>
      <c r="L6" s="763" t="s">
        <v>1061</v>
      </c>
      <c r="M6" s="764" t="s">
        <v>36</v>
      </c>
      <c r="N6" s="762" t="s">
        <v>1062</v>
      </c>
      <c r="O6" s="763" t="s">
        <v>1061</v>
      </c>
      <c r="P6" s="764" t="s">
        <v>36</v>
      </c>
      <c r="Q6" s="764"/>
      <c r="R6" s="765" t="s">
        <v>1063</v>
      </c>
      <c r="S6" s="765" t="s">
        <v>1064</v>
      </c>
      <c r="T6" s="765" t="s">
        <v>1065</v>
      </c>
      <c r="U6" s="765" t="s">
        <v>1066</v>
      </c>
      <c r="V6" s="765" t="s">
        <v>1067</v>
      </c>
      <c r="W6" s="766" t="s">
        <v>1068</v>
      </c>
      <c r="X6" s="765" t="s">
        <v>1069</v>
      </c>
      <c r="Y6" s="766" t="s">
        <v>1061</v>
      </c>
      <c r="Z6" s="765" t="s">
        <v>1070</v>
      </c>
      <c r="AA6" s="767"/>
      <c r="AB6" s="768" t="s">
        <v>1071</v>
      </c>
      <c r="AC6" s="765" t="s">
        <v>1072</v>
      </c>
      <c r="AD6" s="766" t="s">
        <v>1073</v>
      </c>
      <c r="AE6" s="765" t="s">
        <v>1074</v>
      </c>
      <c r="AF6" s="765" t="s">
        <v>1075</v>
      </c>
      <c r="AG6" s="769"/>
      <c r="AH6" s="765" t="s">
        <v>1076</v>
      </c>
      <c r="AI6" s="770" t="s">
        <v>1077</v>
      </c>
      <c r="AJ6" s="762" t="s">
        <v>1078</v>
      </c>
      <c r="AK6" s="765" t="s">
        <v>1079</v>
      </c>
      <c r="AL6" s="765" t="s">
        <v>1080</v>
      </c>
      <c r="AM6" s="765" t="s">
        <v>1081</v>
      </c>
      <c r="AN6" s="765" t="s">
        <v>1082</v>
      </c>
      <c r="AO6" s="771" t="s">
        <v>1083</v>
      </c>
      <c r="AP6" s="764"/>
      <c r="AQ6" s="764"/>
      <c r="AR6" s="764"/>
    </row>
    <row r="7" spans="1:44" ht="16.5" customHeight="1">
      <c r="A7" s="772"/>
      <c r="B7" s="772"/>
      <c r="C7" s="772"/>
      <c r="D7" s="773"/>
      <c r="E7" s="774"/>
      <c r="F7" s="775"/>
      <c r="G7" s="775"/>
      <c r="H7" s="772"/>
      <c r="I7" s="776"/>
      <c r="J7" s="777"/>
      <c r="K7" s="774"/>
      <c r="L7" s="778"/>
      <c r="M7" s="775"/>
      <c r="N7" s="772"/>
      <c r="O7" s="773"/>
      <c r="P7" s="516"/>
      <c r="Q7" s="516"/>
      <c r="R7" s="777"/>
      <c r="S7" s="777"/>
      <c r="T7" s="777"/>
      <c r="U7" s="777"/>
      <c r="V7" s="746" t="s">
        <v>1084</v>
      </c>
      <c r="W7" s="777"/>
      <c r="X7" s="777"/>
      <c r="Y7" s="777"/>
      <c r="Z7" s="777"/>
      <c r="AA7" s="777"/>
      <c r="AB7" s="777"/>
      <c r="AC7" s="777"/>
      <c r="AD7" s="777"/>
      <c r="AE7" s="777"/>
      <c r="AF7" s="777"/>
      <c r="AG7" s="779"/>
      <c r="AH7" s="772"/>
      <c r="AI7" s="780"/>
      <c r="AJ7" s="772"/>
      <c r="AK7" s="772"/>
      <c r="AL7" s="777"/>
      <c r="AM7" s="777"/>
      <c r="AN7" s="777"/>
      <c r="AO7" s="757"/>
      <c r="AP7" s="746"/>
      <c r="AQ7" s="746"/>
      <c r="AR7" s="777"/>
    </row>
    <row r="8" spans="1:44" ht="16.5" customHeight="1">
      <c r="A8" s="516" t="s">
        <v>138</v>
      </c>
      <c r="B8" s="516">
        <v>10</v>
      </c>
      <c r="C8" s="516">
        <v>10</v>
      </c>
      <c r="D8" s="748">
        <v>109.9</v>
      </c>
      <c r="E8" s="781">
        <v>25</v>
      </c>
      <c r="F8" s="782">
        <f t="shared" ref="F8:F17" si="0">0*44/28*265</f>
        <v>0</v>
      </c>
      <c r="G8" s="782">
        <f t="shared" ref="G8:G17" si="1">B8*D8*(E8/100)*F8</f>
        <v>0</v>
      </c>
      <c r="H8" s="579">
        <v>25</v>
      </c>
      <c r="I8" s="748">
        <f t="shared" ref="I8:I17" si="2">0.01*44/28*265</f>
        <v>4.1642857142857146</v>
      </c>
      <c r="J8" s="746">
        <f t="shared" ref="J8:J17" si="3">B8*D8*(H8/100)*I8</f>
        <v>1144.1375</v>
      </c>
      <c r="K8" s="781">
        <v>0</v>
      </c>
      <c r="L8" s="783">
        <f>0.004432*(44/28)*265</f>
        <v>1.8456114285714285</v>
      </c>
      <c r="M8" s="782">
        <f t="shared" ref="M8:M17" si="4">B8*D8*(K8/100)*L8</f>
        <v>0</v>
      </c>
      <c r="N8" s="579">
        <v>0</v>
      </c>
      <c r="O8" s="784">
        <f t="shared" ref="O8:O17" si="5">0*44/28*265</f>
        <v>0</v>
      </c>
      <c r="P8" s="784">
        <f>B8*(D8*0.8)*(N8/100)*O8</f>
        <v>0</v>
      </c>
      <c r="Q8" s="746"/>
      <c r="R8" s="746">
        <f t="shared" ref="R8:R17" si="6">((44/28)*((B8*(D8*0.8)*(E8/100))-(G8/265))*0.0125)*265</f>
        <v>1144.1375000000003</v>
      </c>
      <c r="S8" s="746">
        <f t="shared" ref="S8:S17" si="7">((44/28)*((B8*(D8*0.8)*(H8/100))-(J8/265))*0.0125)*265</f>
        <v>1121.6633705357146</v>
      </c>
      <c r="T8" s="746">
        <f t="shared" ref="T8:T17" si="8">N8+K8+H8+E8</f>
        <v>50</v>
      </c>
      <c r="U8" s="746">
        <f t="shared" ref="U8:U17" si="9">G8+J8+M8+P8+R8+S8</f>
        <v>3409.938370535715</v>
      </c>
      <c r="V8" s="579">
        <v>9000</v>
      </c>
      <c r="W8" s="747">
        <v>0.83299999999999996</v>
      </c>
      <c r="X8" s="746">
        <f t="shared" ref="X8:X17" si="10">W8*D8*B8</f>
        <v>915.46699999999998</v>
      </c>
      <c r="Y8" s="747">
        <v>3.1230000000000002</v>
      </c>
      <c r="Z8" s="746">
        <f t="shared" ref="Z8:Z17" si="11">Y8*((B8*D8*0.8)-((((G8+J8+M8+P8+R8+S8)/265)/(44/28))))</f>
        <v>2720.1688169062504</v>
      </c>
      <c r="AA8" s="746"/>
      <c r="AB8" s="748">
        <f>SUM(122.71*(V8/8071))</f>
        <v>136.83434518647007</v>
      </c>
      <c r="AC8" s="746">
        <f t="shared" ref="AC8:AC17" si="12">B8*AB8*28</f>
        <v>38313.616652211618</v>
      </c>
      <c r="AD8" s="747">
        <v>37.26</v>
      </c>
      <c r="AE8" s="746">
        <f t="shared" ref="AE8:AE17" si="13">B8*AD8*28</f>
        <v>10432.799999999999</v>
      </c>
      <c r="AF8" s="785">
        <f t="shared" ref="AF8:AF17" si="14">SUM(((AC8+AE8)/28)/1000)/B8</f>
        <v>0.17409434518647007</v>
      </c>
      <c r="AG8" s="516"/>
      <c r="AH8" s="749">
        <f t="shared" ref="AH8:AH17" si="15">(U8+AC8+AE8+X8+Z8)/1000</f>
        <v>55.791990839653579</v>
      </c>
      <c r="AI8" s="786"/>
      <c r="AJ8" s="787"/>
      <c r="AK8" s="746" t="s">
        <v>1085</v>
      </c>
      <c r="AL8" s="516" t="s">
        <v>1086</v>
      </c>
      <c r="AM8" s="516" t="s">
        <v>1087</v>
      </c>
      <c r="AN8" s="746" t="s">
        <v>1088</v>
      </c>
      <c r="AO8" s="756" t="s">
        <v>1089</v>
      </c>
      <c r="AP8" s="746"/>
      <c r="AQ8" s="746"/>
      <c r="AR8" s="516"/>
    </row>
    <row r="9" spans="1:44" ht="16.5" customHeight="1">
      <c r="A9" s="516" t="s">
        <v>140</v>
      </c>
      <c r="B9" s="516">
        <v>10</v>
      </c>
      <c r="C9" s="516">
        <v>10</v>
      </c>
      <c r="D9" s="748">
        <v>44.7</v>
      </c>
      <c r="E9" s="781">
        <v>100</v>
      </c>
      <c r="F9" s="782">
        <f t="shared" si="0"/>
        <v>0</v>
      </c>
      <c r="G9" s="782">
        <f t="shared" si="1"/>
        <v>0</v>
      </c>
      <c r="H9" s="579">
        <v>0</v>
      </c>
      <c r="I9" s="748">
        <f t="shared" si="2"/>
        <v>4.1642857142857146</v>
      </c>
      <c r="J9" s="748">
        <f t="shared" si="3"/>
        <v>0</v>
      </c>
      <c r="K9" s="781">
        <v>0</v>
      </c>
      <c r="L9" s="783">
        <f t="shared" ref="L9:L17" si="16">0.004432*44/28*265</f>
        <v>1.8456114285714287</v>
      </c>
      <c r="M9" s="783">
        <f t="shared" si="4"/>
        <v>0</v>
      </c>
      <c r="N9" s="579">
        <v>0</v>
      </c>
      <c r="O9" s="784">
        <f t="shared" si="5"/>
        <v>0</v>
      </c>
      <c r="P9" s="784">
        <f t="shared" ref="P9:P17" si="17">B9*D9*(N9/100)*O9</f>
        <v>0</v>
      </c>
      <c r="Q9" s="746"/>
      <c r="R9" s="746">
        <f t="shared" si="6"/>
        <v>1861.4357142857145</v>
      </c>
      <c r="S9" s="746">
        <f t="shared" si="7"/>
        <v>0</v>
      </c>
      <c r="T9" s="746">
        <f t="shared" si="8"/>
        <v>100</v>
      </c>
      <c r="U9" s="746">
        <f t="shared" si="9"/>
        <v>1861.4357142857145</v>
      </c>
      <c r="V9" s="579">
        <v>9000</v>
      </c>
      <c r="W9" s="747">
        <v>0.83299999999999996</v>
      </c>
      <c r="X9" s="748">
        <f t="shared" si="10"/>
        <v>372.351</v>
      </c>
      <c r="Y9" s="747">
        <v>3.1230000000000002</v>
      </c>
      <c r="Z9" s="746">
        <f t="shared" si="11"/>
        <v>1102.8249900000001</v>
      </c>
      <c r="AA9" s="746"/>
      <c r="AB9" s="748">
        <f>SUM((52.25*(V9/8071)))</f>
        <v>58.26415561888242</v>
      </c>
      <c r="AC9" s="746">
        <f t="shared" si="12"/>
        <v>16313.963573287077</v>
      </c>
      <c r="AD9" s="747">
        <v>6.9</v>
      </c>
      <c r="AE9" s="748">
        <f t="shared" si="13"/>
        <v>1932</v>
      </c>
      <c r="AF9" s="785">
        <f t="shared" si="14"/>
        <v>6.5164155618882419E-2</v>
      </c>
      <c r="AG9" s="516"/>
      <c r="AH9" s="749">
        <f t="shared" si="15"/>
        <v>21.582575277572793</v>
      </c>
      <c r="AI9" s="786"/>
      <c r="AJ9" s="748"/>
      <c r="AK9" s="746" t="s">
        <v>1085</v>
      </c>
      <c r="AL9" s="516" t="s">
        <v>1090</v>
      </c>
      <c r="AM9" s="516" t="s">
        <v>1087</v>
      </c>
      <c r="AN9" s="746" t="s">
        <v>1088</v>
      </c>
      <c r="AO9" s="757" t="s">
        <v>1091</v>
      </c>
      <c r="AP9" s="746"/>
      <c r="AQ9" s="746"/>
      <c r="AR9" s="516"/>
    </row>
    <row r="10" spans="1:44" ht="14.25" customHeight="1">
      <c r="A10" s="516" t="s">
        <v>1092</v>
      </c>
      <c r="B10" s="516">
        <v>10</v>
      </c>
      <c r="C10" s="516">
        <v>10</v>
      </c>
      <c r="D10" s="748">
        <v>44.7</v>
      </c>
      <c r="E10" s="788">
        <v>25</v>
      </c>
      <c r="F10" s="782">
        <f t="shared" si="0"/>
        <v>0</v>
      </c>
      <c r="G10" s="782">
        <f t="shared" si="1"/>
        <v>0</v>
      </c>
      <c r="H10" s="516">
        <v>25</v>
      </c>
      <c r="I10" s="748">
        <f t="shared" si="2"/>
        <v>4.1642857142857146</v>
      </c>
      <c r="J10" s="748">
        <f t="shared" si="3"/>
        <v>465.35892857142858</v>
      </c>
      <c r="K10" s="788">
        <v>25</v>
      </c>
      <c r="L10" s="783">
        <f t="shared" si="16"/>
        <v>1.8456114285714287</v>
      </c>
      <c r="M10" s="783">
        <f t="shared" si="4"/>
        <v>206.24707714285717</v>
      </c>
      <c r="N10" s="516">
        <v>25</v>
      </c>
      <c r="O10" s="784">
        <f t="shared" si="5"/>
        <v>0</v>
      </c>
      <c r="P10" s="784">
        <f t="shared" si="17"/>
        <v>0</v>
      </c>
      <c r="Q10" s="746"/>
      <c r="R10" s="746">
        <f t="shared" si="6"/>
        <v>465.35892857142863</v>
      </c>
      <c r="S10" s="746">
        <f t="shared" si="7"/>
        <v>456.21794961734696</v>
      </c>
      <c r="T10" s="746">
        <f t="shared" si="8"/>
        <v>100</v>
      </c>
      <c r="U10" s="746">
        <f t="shared" si="9"/>
        <v>1593.1828839030613</v>
      </c>
      <c r="V10" s="516"/>
      <c r="W10" s="747">
        <v>0.83299999999999996</v>
      </c>
      <c r="X10" s="748">
        <f t="shared" si="10"/>
        <v>372.351</v>
      </c>
      <c r="Y10" s="747">
        <v>3.1230000000000002</v>
      </c>
      <c r="Z10" s="746">
        <f t="shared" si="11"/>
        <v>1104.8367481903929</v>
      </c>
      <c r="AA10" s="746"/>
      <c r="AB10" s="748">
        <v>49.25</v>
      </c>
      <c r="AC10" s="746">
        <f t="shared" si="12"/>
        <v>13790</v>
      </c>
      <c r="AD10" s="747">
        <v>6.8</v>
      </c>
      <c r="AE10" s="748">
        <f t="shared" si="13"/>
        <v>1904</v>
      </c>
      <c r="AF10" s="785">
        <f t="shared" si="14"/>
        <v>5.6050000000000003E-2</v>
      </c>
      <c r="AG10" s="516"/>
      <c r="AH10" s="749">
        <f t="shared" si="15"/>
        <v>18.764370632093449</v>
      </c>
      <c r="AI10" s="786"/>
      <c r="AJ10" s="748"/>
      <c r="AK10" s="746" t="s">
        <v>1085</v>
      </c>
      <c r="AL10" s="516" t="s">
        <v>1090</v>
      </c>
      <c r="AM10" s="516" t="s">
        <v>1087</v>
      </c>
      <c r="AN10" s="746"/>
      <c r="AO10" s="757" t="s">
        <v>1093</v>
      </c>
      <c r="AP10" s="746"/>
      <c r="AQ10" s="746"/>
      <c r="AR10" s="516"/>
    </row>
    <row r="11" spans="1:44" ht="14.25" customHeight="1">
      <c r="A11" s="516" t="s">
        <v>1094</v>
      </c>
      <c r="B11" s="516">
        <v>10</v>
      </c>
      <c r="C11" s="516">
        <v>10</v>
      </c>
      <c r="D11" s="748">
        <v>44.7</v>
      </c>
      <c r="E11" s="788">
        <v>25</v>
      </c>
      <c r="F11" s="782">
        <f t="shared" si="0"/>
        <v>0</v>
      </c>
      <c r="G11" s="782">
        <f t="shared" si="1"/>
        <v>0</v>
      </c>
      <c r="H11" s="516">
        <v>25</v>
      </c>
      <c r="I11" s="748">
        <f t="shared" si="2"/>
        <v>4.1642857142857146</v>
      </c>
      <c r="J11" s="748">
        <f t="shared" si="3"/>
        <v>465.35892857142858</v>
      </c>
      <c r="K11" s="788">
        <v>25</v>
      </c>
      <c r="L11" s="783">
        <f t="shared" si="16"/>
        <v>1.8456114285714287</v>
      </c>
      <c r="M11" s="783">
        <f t="shared" si="4"/>
        <v>206.24707714285717</v>
      </c>
      <c r="N11" s="516">
        <v>25</v>
      </c>
      <c r="O11" s="784">
        <f t="shared" si="5"/>
        <v>0</v>
      </c>
      <c r="P11" s="784">
        <f t="shared" si="17"/>
        <v>0</v>
      </c>
      <c r="Q11" s="746"/>
      <c r="R11" s="746">
        <f t="shared" si="6"/>
        <v>465.35892857142863</v>
      </c>
      <c r="S11" s="746">
        <f t="shared" si="7"/>
        <v>456.21794961734696</v>
      </c>
      <c r="T11" s="746">
        <f t="shared" si="8"/>
        <v>100</v>
      </c>
      <c r="U11" s="746">
        <f t="shared" si="9"/>
        <v>1593.1828839030613</v>
      </c>
      <c r="V11" s="516" t="s">
        <v>1095</v>
      </c>
      <c r="W11" s="747">
        <v>0.83299999999999996</v>
      </c>
      <c r="X11" s="748">
        <f t="shared" si="10"/>
        <v>372.351</v>
      </c>
      <c r="Y11" s="747">
        <v>3.1230000000000002</v>
      </c>
      <c r="Z11" s="746">
        <f t="shared" si="11"/>
        <v>1104.8367481903929</v>
      </c>
      <c r="AA11" s="746"/>
      <c r="AB11" s="748">
        <v>42.59</v>
      </c>
      <c r="AC11" s="746">
        <f t="shared" si="12"/>
        <v>11925.2</v>
      </c>
      <c r="AD11" s="747">
        <v>5.42</v>
      </c>
      <c r="AE11" s="748">
        <f t="shared" si="13"/>
        <v>1517.6000000000001</v>
      </c>
      <c r="AF11" s="785">
        <f t="shared" si="14"/>
        <v>4.8010000000000004E-2</v>
      </c>
      <c r="AG11" s="516"/>
      <c r="AH11" s="749">
        <f t="shared" si="15"/>
        <v>16.513170632093452</v>
      </c>
      <c r="AI11" s="786"/>
      <c r="AJ11" s="748"/>
      <c r="AK11" s="746" t="s">
        <v>1085</v>
      </c>
      <c r="AL11" s="516" t="s">
        <v>1090</v>
      </c>
      <c r="AM11" s="516" t="s">
        <v>1087</v>
      </c>
      <c r="AN11" s="746"/>
      <c r="AO11" s="757" t="s">
        <v>1093</v>
      </c>
      <c r="AP11" s="746"/>
      <c r="AQ11" s="746"/>
      <c r="AR11" s="516"/>
    </row>
    <row r="12" spans="1:44" ht="14.25" customHeight="1">
      <c r="A12" s="516" t="s">
        <v>1096</v>
      </c>
      <c r="B12" s="516">
        <v>10</v>
      </c>
      <c r="C12" s="516">
        <v>10</v>
      </c>
      <c r="D12" s="748">
        <v>44.7</v>
      </c>
      <c r="E12" s="781">
        <v>0</v>
      </c>
      <c r="F12" s="782">
        <f t="shared" si="0"/>
        <v>0</v>
      </c>
      <c r="G12" s="782">
        <f t="shared" si="1"/>
        <v>0</v>
      </c>
      <c r="H12" s="579">
        <v>100</v>
      </c>
      <c r="I12" s="748">
        <f t="shared" si="2"/>
        <v>4.1642857142857146</v>
      </c>
      <c r="J12" s="748">
        <f t="shared" si="3"/>
        <v>1861.4357142857143</v>
      </c>
      <c r="K12" s="781">
        <v>0</v>
      </c>
      <c r="L12" s="783">
        <f t="shared" si="16"/>
        <v>1.8456114285714287</v>
      </c>
      <c r="M12" s="783">
        <f t="shared" si="4"/>
        <v>0</v>
      </c>
      <c r="N12" s="579">
        <v>0</v>
      </c>
      <c r="O12" s="784">
        <f t="shared" si="5"/>
        <v>0</v>
      </c>
      <c r="P12" s="784">
        <f t="shared" si="17"/>
        <v>0</v>
      </c>
      <c r="Q12" s="746"/>
      <c r="R12" s="746">
        <f t="shared" si="6"/>
        <v>0</v>
      </c>
      <c r="S12" s="746">
        <f t="shared" si="7"/>
        <v>1824.8717984693878</v>
      </c>
      <c r="T12" s="746">
        <f t="shared" si="8"/>
        <v>100</v>
      </c>
      <c r="U12" s="746">
        <f t="shared" si="9"/>
        <v>3686.3075127551019</v>
      </c>
      <c r="V12" s="516">
        <v>690</v>
      </c>
      <c r="W12" s="747">
        <v>0.83299999999999996</v>
      </c>
      <c r="X12" s="748">
        <f t="shared" si="10"/>
        <v>372.351</v>
      </c>
      <c r="Y12" s="747">
        <v>3.1230000000000002</v>
      </c>
      <c r="Z12" s="746">
        <f t="shared" si="11"/>
        <v>1089.1393905535717</v>
      </c>
      <c r="AA12" s="746"/>
      <c r="AB12" s="748">
        <f>SUM(76.48*(V12/690))</f>
        <v>76.48</v>
      </c>
      <c r="AC12" s="746">
        <f t="shared" si="12"/>
        <v>21414.400000000001</v>
      </c>
      <c r="AD12" s="747">
        <v>11.48</v>
      </c>
      <c r="AE12" s="748">
        <f t="shared" si="13"/>
        <v>3214.4000000000005</v>
      </c>
      <c r="AF12" s="785">
        <f t="shared" si="14"/>
        <v>8.796000000000001E-2</v>
      </c>
      <c r="AG12" s="516"/>
      <c r="AH12" s="749">
        <f t="shared" si="15"/>
        <v>29.776597903308677</v>
      </c>
      <c r="AI12" s="786"/>
      <c r="AJ12" s="748"/>
      <c r="AK12" s="746" t="s">
        <v>1085</v>
      </c>
      <c r="AL12" s="516" t="s">
        <v>1090</v>
      </c>
      <c r="AM12" s="516" t="s">
        <v>1087</v>
      </c>
      <c r="AN12" s="746"/>
      <c r="AO12" s="757" t="s">
        <v>1093</v>
      </c>
      <c r="AP12" s="746"/>
      <c r="AQ12" s="746"/>
      <c r="AR12" s="516"/>
    </row>
    <row r="13" spans="1:44" ht="14.25" customHeight="1">
      <c r="A13" s="516" t="s">
        <v>1097</v>
      </c>
      <c r="B13" s="516">
        <v>10</v>
      </c>
      <c r="C13" s="516">
        <v>10</v>
      </c>
      <c r="D13" s="748">
        <v>44.7</v>
      </c>
      <c r="E13" s="788">
        <v>25</v>
      </c>
      <c r="F13" s="782">
        <f t="shared" si="0"/>
        <v>0</v>
      </c>
      <c r="G13" s="782">
        <f t="shared" si="1"/>
        <v>0</v>
      </c>
      <c r="H13" s="516">
        <v>25</v>
      </c>
      <c r="I13" s="748">
        <f t="shared" si="2"/>
        <v>4.1642857142857146</v>
      </c>
      <c r="J13" s="748">
        <f t="shared" si="3"/>
        <v>465.35892857142858</v>
      </c>
      <c r="K13" s="788">
        <v>25</v>
      </c>
      <c r="L13" s="783">
        <f t="shared" si="16"/>
        <v>1.8456114285714287</v>
      </c>
      <c r="M13" s="783">
        <f t="shared" si="4"/>
        <v>206.24707714285717</v>
      </c>
      <c r="N13" s="516">
        <v>25</v>
      </c>
      <c r="O13" s="784">
        <f t="shared" si="5"/>
        <v>0</v>
      </c>
      <c r="P13" s="784">
        <f t="shared" si="17"/>
        <v>0</v>
      </c>
      <c r="Q13" s="746"/>
      <c r="R13" s="746">
        <f t="shared" si="6"/>
        <v>465.35892857142863</v>
      </c>
      <c r="S13" s="746">
        <f t="shared" si="7"/>
        <v>456.21794961734696</v>
      </c>
      <c r="T13" s="746">
        <f t="shared" si="8"/>
        <v>100</v>
      </c>
      <c r="U13" s="746">
        <f t="shared" si="9"/>
        <v>1593.1828839030613</v>
      </c>
      <c r="V13" s="516">
        <v>690</v>
      </c>
      <c r="W13" s="747">
        <v>0.83299999999999996</v>
      </c>
      <c r="X13" s="748">
        <f t="shared" si="10"/>
        <v>372.351</v>
      </c>
      <c r="Y13" s="747">
        <v>3.1230000000000002</v>
      </c>
      <c r="Z13" s="746">
        <f t="shared" si="11"/>
        <v>1104.8367481903929</v>
      </c>
      <c r="AA13" s="746"/>
      <c r="AB13" s="748">
        <f>SUM(49.74*(V13/690))</f>
        <v>49.74</v>
      </c>
      <c r="AC13" s="746">
        <f t="shared" si="12"/>
        <v>13927.2</v>
      </c>
      <c r="AD13" s="747">
        <v>6.81</v>
      </c>
      <c r="AE13" s="748">
        <f t="shared" si="13"/>
        <v>1906.7999999999997</v>
      </c>
      <c r="AF13" s="785">
        <f t="shared" si="14"/>
        <v>5.6550000000000003E-2</v>
      </c>
      <c r="AG13" s="516"/>
      <c r="AH13" s="749">
        <f t="shared" si="15"/>
        <v>18.90437063209345</v>
      </c>
      <c r="AI13" s="786"/>
      <c r="AJ13" s="748"/>
      <c r="AK13" s="746" t="s">
        <v>1085</v>
      </c>
      <c r="AL13" s="516" t="s">
        <v>1090</v>
      </c>
      <c r="AM13" s="516" t="s">
        <v>1087</v>
      </c>
      <c r="AN13" s="746"/>
      <c r="AO13" s="757" t="s">
        <v>1093</v>
      </c>
      <c r="AP13" s="746"/>
      <c r="AQ13" s="746"/>
      <c r="AR13" s="516"/>
    </row>
    <row r="14" spans="1:44" ht="14.25" customHeight="1">
      <c r="A14" s="516" t="s">
        <v>144</v>
      </c>
      <c r="B14" s="516">
        <v>10</v>
      </c>
      <c r="C14" s="516">
        <v>10</v>
      </c>
      <c r="D14" s="748">
        <v>44.7</v>
      </c>
      <c r="E14" s="788">
        <v>25</v>
      </c>
      <c r="F14" s="782">
        <f t="shared" si="0"/>
        <v>0</v>
      </c>
      <c r="G14" s="782">
        <f t="shared" si="1"/>
        <v>0</v>
      </c>
      <c r="H14" s="516">
        <v>25</v>
      </c>
      <c r="I14" s="748">
        <f t="shared" si="2"/>
        <v>4.1642857142857146</v>
      </c>
      <c r="J14" s="748">
        <f t="shared" si="3"/>
        <v>465.35892857142858</v>
      </c>
      <c r="K14" s="788">
        <v>25</v>
      </c>
      <c r="L14" s="783">
        <f t="shared" si="16"/>
        <v>1.8456114285714287</v>
      </c>
      <c r="M14" s="783">
        <f t="shared" si="4"/>
        <v>206.24707714285717</v>
      </c>
      <c r="N14" s="516">
        <v>25</v>
      </c>
      <c r="O14" s="784">
        <f t="shared" si="5"/>
        <v>0</v>
      </c>
      <c r="P14" s="784">
        <f t="shared" si="17"/>
        <v>0</v>
      </c>
      <c r="Q14" s="746"/>
      <c r="R14" s="746">
        <f t="shared" si="6"/>
        <v>465.35892857142863</v>
      </c>
      <c r="S14" s="746">
        <f t="shared" si="7"/>
        <v>456.21794961734696</v>
      </c>
      <c r="T14" s="746">
        <f t="shared" si="8"/>
        <v>100</v>
      </c>
      <c r="U14" s="746">
        <f t="shared" si="9"/>
        <v>1593.1828839030613</v>
      </c>
      <c r="V14" s="516">
        <v>690</v>
      </c>
      <c r="W14" s="747">
        <v>0.83299999999999996</v>
      </c>
      <c r="X14" s="748">
        <f t="shared" si="10"/>
        <v>372.351</v>
      </c>
      <c r="Y14" s="747">
        <v>3.1230000000000002</v>
      </c>
      <c r="Z14" s="746">
        <f t="shared" si="11"/>
        <v>1104.8367481903929</v>
      </c>
      <c r="AA14" s="746"/>
      <c r="AB14" s="748">
        <f>SUM(59.67*(V14/690))</f>
        <v>59.67</v>
      </c>
      <c r="AC14" s="746">
        <f t="shared" si="12"/>
        <v>16707.600000000002</v>
      </c>
      <c r="AD14" s="747">
        <v>9.15</v>
      </c>
      <c r="AE14" s="748">
        <f t="shared" si="13"/>
        <v>2562</v>
      </c>
      <c r="AF14" s="785">
        <f t="shared" si="14"/>
        <v>6.8820000000000006E-2</v>
      </c>
      <c r="AG14" s="516"/>
      <c r="AH14" s="749">
        <f t="shared" si="15"/>
        <v>22.339970632093454</v>
      </c>
      <c r="AI14" s="786"/>
      <c r="AJ14" s="748"/>
      <c r="AK14" s="746" t="s">
        <v>1085</v>
      </c>
      <c r="AL14" s="516" t="s">
        <v>1090</v>
      </c>
      <c r="AM14" s="516" t="s">
        <v>1087</v>
      </c>
      <c r="AN14" s="746"/>
      <c r="AO14" s="757" t="s">
        <v>1093</v>
      </c>
      <c r="AP14" s="746"/>
      <c r="AQ14" s="746"/>
      <c r="AR14" s="516"/>
    </row>
    <row r="15" spans="1:44" ht="14.25" customHeight="1">
      <c r="A15" s="516" t="s">
        <v>1098</v>
      </c>
      <c r="B15" s="516">
        <v>10</v>
      </c>
      <c r="C15" s="516">
        <v>10</v>
      </c>
      <c r="D15" s="748">
        <v>44.7</v>
      </c>
      <c r="E15" s="788">
        <v>25</v>
      </c>
      <c r="F15" s="782">
        <f t="shared" si="0"/>
        <v>0</v>
      </c>
      <c r="G15" s="782">
        <f t="shared" si="1"/>
        <v>0</v>
      </c>
      <c r="H15" s="516">
        <v>25</v>
      </c>
      <c r="I15" s="748">
        <f t="shared" si="2"/>
        <v>4.1642857142857146</v>
      </c>
      <c r="J15" s="748">
        <f t="shared" si="3"/>
        <v>465.35892857142858</v>
      </c>
      <c r="K15" s="788">
        <v>25</v>
      </c>
      <c r="L15" s="783">
        <f t="shared" si="16"/>
        <v>1.8456114285714287</v>
      </c>
      <c r="M15" s="783">
        <f t="shared" si="4"/>
        <v>206.24707714285717</v>
      </c>
      <c r="N15" s="516">
        <v>25</v>
      </c>
      <c r="O15" s="784">
        <f t="shared" si="5"/>
        <v>0</v>
      </c>
      <c r="P15" s="784">
        <f t="shared" si="17"/>
        <v>0</v>
      </c>
      <c r="Q15" s="746"/>
      <c r="R15" s="746">
        <f t="shared" si="6"/>
        <v>465.35892857142863</v>
      </c>
      <c r="S15" s="746">
        <f t="shared" si="7"/>
        <v>456.21794961734696</v>
      </c>
      <c r="T15" s="746">
        <f t="shared" si="8"/>
        <v>100</v>
      </c>
      <c r="U15" s="746">
        <f t="shared" si="9"/>
        <v>1593.1828839030613</v>
      </c>
      <c r="V15" s="516">
        <v>690</v>
      </c>
      <c r="W15" s="747">
        <v>0.83299999999999996</v>
      </c>
      <c r="X15" s="748">
        <f t="shared" si="10"/>
        <v>372.351</v>
      </c>
      <c r="Y15" s="747">
        <v>3.1230000000000002</v>
      </c>
      <c r="Z15" s="746">
        <f t="shared" si="11"/>
        <v>1104.8367481903929</v>
      </c>
      <c r="AA15" s="746"/>
      <c r="AB15" s="748">
        <f>SUM(50.48*(V15/690))</f>
        <v>50.48</v>
      </c>
      <c r="AC15" s="746">
        <f t="shared" si="12"/>
        <v>14134.399999999998</v>
      </c>
      <c r="AD15" s="747">
        <v>10.27</v>
      </c>
      <c r="AE15" s="748">
        <f t="shared" si="13"/>
        <v>2875.5999999999995</v>
      </c>
      <c r="AF15" s="785">
        <f t="shared" si="14"/>
        <v>6.0749999999999992E-2</v>
      </c>
      <c r="AG15" s="516"/>
      <c r="AH15" s="749">
        <f t="shared" si="15"/>
        <v>20.080370632093448</v>
      </c>
      <c r="AI15" s="786"/>
      <c r="AJ15" s="748"/>
      <c r="AK15" s="746" t="s">
        <v>1085</v>
      </c>
      <c r="AL15" s="516" t="s">
        <v>1090</v>
      </c>
      <c r="AM15" s="516" t="s">
        <v>1087</v>
      </c>
      <c r="AN15" s="746"/>
      <c r="AO15" s="757" t="s">
        <v>1093</v>
      </c>
      <c r="AP15" s="746"/>
      <c r="AQ15" s="746"/>
      <c r="AR15" s="516"/>
    </row>
    <row r="16" spans="1:44" ht="14.25" customHeight="1">
      <c r="A16" s="516" t="s">
        <v>1099</v>
      </c>
      <c r="B16" s="516">
        <v>10</v>
      </c>
      <c r="C16" s="516">
        <v>10</v>
      </c>
      <c r="D16" s="748">
        <v>44.7</v>
      </c>
      <c r="E16" s="788">
        <v>25</v>
      </c>
      <c r="F16" s="782">
        <f t="shared" si="0"/>
        <v>0</v>
      </c>
      <c r="G16" s="782">
        <f t="shared" si="1"/>
        <v>0</v>
      </c>
      <c r="H16" s="516">
        <v>25</v>
      </c>
      <c r="I16" s="748">
        <f t="shared" si="2"/>
        <v>4.1642857142857146</v>
      </c>
      <c r="J16" s="748">
        <f t="shared" si="3"/>
        <v>465.35892857142858</v>
      </c>
      <c r="K16" s="788">
        <v>25</v>
      </c>
      <c r="L16" s="783">
        <f t="shared" si="16"/>
        <v>1.8456114285714287</v>
      </c>
      <c r="M16" s="783">
        <f t="shared" si="4"/>
        <v>206.24707714285717</v>
      </c>
      <c r="N16" s="516">
        <v>25</v>
      </c>
      <c r="O16" s="784">
        <f t="shared" si="5"/>
        <v>0</v>
      </c>
      <c r="P16" s="784">
        <f t="shared" si="17"/>
        <v>0</v>
      </c>
      <c r="Q16" s="746"/>
      <c r="R16" s="746">
        <f t="shared" si="6"/>
        <v>465.35892857142863</v>
      </c>
      <c r="S16" s="746">
        <f t="shared" si="7"/>
        <v>456.21794961734696</v>
      </c>
      <c r="T16" s="746">
        <f t="shared" si="8"/>
        <v>100</v>
      </c>
      <c r="U16" s="746">
        <f t="shared" si="9"/>
        <v>1593.1828839030613</v>
      </c>
      <c r="V16" s="516">
        <v>690</v>
      </c>
      <c r="W16" s="747">
        <v>0.83299999999999996</v>
      </c>
      <c r="X16" s="748">
        <f t="shared" si="10"/>
        <v>372.351</v>
      </c>
      <c r="Y16" s="747">
        <v>3.1230000000000002</v>
      </c>
      <c r="Z16" s="746">
        <f t="shared" si="11"/>
        <v>1104.8367481903929</v>
      </c>
      <c r="AA16" s="746"/>
      <c r="AB16" s="748">
        <f>SUM(48.88*(V16/690))</f>
        <v>48.88</v>
      </c>
      <c r="AC16" s="746">
        <f t="shared" si="12"/>
        <v>13686.4</v>
      </c>
      <c r="AD16" s="747">
        <v>6.86</v>
      </c>
      <c r="AE16" s="748">
        <f t="shared" si="13"/>
        <v>1920.8000000000002</v>
      </c>
      <c r="AF16" s="785">
        <f t="shared" si="14"/>
        <v>5.5739999999999998E-2</v>
      </c>
      <c r="AG16" s="516"/>
      <c r="AH16" s="749">
        <f t="shared" si="15"/>
        <v>18.677570632093452</v>
      </c>
      <c r="AI16" s="786"/>
      <c r="AJ16" s="748"/>
      <c r="AK16" s="746" t="s">
        <v>1085</v>
      </c>
      <c r="AL16" s="516" t="s">
        <v>1090</v>
      </c>
      <c r="AM16" s="516" t="s">
        <v>1087</v>
      </c>
      <c r="AN16" s="746"/>
      <c r="AO16" s="757" t="s">
        <v>1093</v>
      </c>
      <c r="AP16" s="746"/>
      <c r="AQ16" s="746"/>
      <c r="AR16" s="516"/>
    </row>
    <row r="17" spans="1:44" ht="14.25" customHeight="1">
      <c r="A17" s="516" t="s">
        <v>1100</v>
      </c>
      <c r="B17" s="516">
        <v>10</v>
      </c>
      <c r="C17" s="516">
        <v>10</v>
      </c>
      <c r="D17" s="748">
        <v>44.7</v>
      </c>
      <c r="E17" s="788">
        <v>25</v>
      </c>
      <c r="F17" s="782">
        <f t="shared" si="0"/>
        <v>0</v>
      </c>
      <c r="G17" s="782">
        <f t="shared" si="1"/>
        <v>0</v>
      </c>
      <c r="H17" s="516">
        <v>25</v>
      </c>
      <c r="I17" s="748">
        <f t="shared" si="2"/>
        <v>4.1642857142857146</v>
      </c>
      <c r="J17" s="748">
        <f t="shared" si="3"/>
        <v>465.35892857142858</v>
      </c>
      <c r="K17" s="788">
        <v>25</v>
      </c>
      <c r="L17" s="783">
        <f t="shared" si="16"/>
        <v>1.8456114285714287</v>
      </c>
      <c r="M17" s="783">
        <f t="shared" si="4"/>
        <v>206.24707714285717</v>
      </c>
      <c r="N17" s="516">
        <v>25</v>
      </c>
      <c r="O17" s="784">
        <f t="shared" si="5"/>
        <v>0</v>
      </c>
      <c r="P17" s="784">
        <f t="shared" si="17"/>
        <v>0</v>
      </c>
      <c r="Q17" s="746"/>
      <c r="R17" s="746">
        <f t="shared" si="6"/>
        <v>465.35892857142863</v>
      </c>
      <c r="S17" s="746">
        <f t="shared" si="7"/>
        <v>456.21794961734696</v>
      </c>
      <c r="T17" s="746">
        <f t="shared" si="8"/>
        <v>100</v>
      </c>
      <c r="U17" s="746">
        <f t="shared" si="9"/>
        <v>1593.1828839030613</v>
      </c>
      <c r="V17" s="516">
        <v>690</v>
      </c>
      <c r="W17" s="747">
        <v>0.83299999999999996</v>
      </c>
      <c r="X17" s="748">
        <f t="shared" si="10"/>
        <v>372.351</v>
      </c>
      <c r="Y17" s="747">
        <v>3.1230000000000002</v>
      </c>
      <c r="Z17" s="746">
        <f t="shared" si="11"/>
        <v>1104.8367481903929</v>
      </c>
      <c r="AA17" s="746"/>
      <c r="AB17" s="748">
        <f>SUM(50.5*(V17/690))</f>
        <v>50.5</v>
      </c>
      <c r="AC17" s="746">
        <f t="shared" si="12"/>
        <v>14140</v>
      </c>
      <c r="AD17" s="747">
        <v>6.87</v>
      </c>
      <c r="AE17" s="748">
        <f t="shared" si="13"/>
        <v>1923.6000000000001</v>
      </c>
      <c r="AF17" s="785">
        <f t="shared" si="14"/>
        <v>5.7370000000000011E-2</v>
      </c>
      <c r="AG17" s="516"/>
      <c r="AH17" s="749">
        <f t="shared" si="15"/>
        <v>19.133970632093448</v>
      </c>
      <c r="AI17" s="786"/>
      <c r="AJ17" s="748"/>
      <c r="AK17" s="746" t="s">
        <v>1085</v>
      </c>
      <c r="AL17" s="516" t="s">
        <v>1090</v>
      </c>
      <c r="AM17" s="516" t="s">
        <v>1087</v>
      </c>
      <c r="AN17" s="746"/>
      <c r="AO17" s="757" t="s">
        <v>1093</v>
      </c>
      <c r="AP17" s="746"/>
      <c r="AQ17" s="746"/>
      <c r="AR17" s="516"/>
    </row>
    <row r="18" spans="1:44" ht="14.25" customHeight="1">
      <c r="A18" s="516"/>
      <c r="B18" s="516"/>
      <c r="C18" s="516"/>
      <c r="D18" s="748"/>
      <c r="E18" s="788"/>
      <c r="F18" s="782"/>
      <c r="G18" s="782"/>
      <c r="H18" s="516"/>
      <c r="I18" s="748"/>
      <c r="J18" s="748"/>
      <c r="K18" s="788"/>
      <c r="L18" s="783"/>
      <c r="M18" s="783"/>
      <c r="N18" s="516"/>
      <c r="O18" s="784"/>
      <c r="P18" s="784"/>
      <c r="Q18" s="746"/>
      <c r="R18" s="746"/>
      <c r="S18" s="746"/>
      <c r="T18" s="746"/>
      <c r="U18" s="746"/>
      <c r="V18" s="516"/>
      <c r="W18" s="747"/>
      <c r="X18" s="748"/>
      <c r="Y18" s="747"/>
      <c r="Z18" s="746"/>
      <c r="AA18" s="746"/>
      <c r="AB18" s="748"/>
      <c r="AC18" s="746"/>
      <c r="AD18" s="747"/>
      <c r="AE18" s="748"/>
      <c r="AF18" s="785"/>
      <c r="AG18" s="516"/>
      <c r="AH18" s="749"/>
      <c r="AI18" s="786"/>
      <c r="AJ18" s="748"/>
      <c r="AK18" s="746"/>
      <c r="AL18" s="516"/>
      <c r="AM18" s="516"/>
      <c r="AN18" s="746"/>
      <c r="AO18" s="757"/>
      <c r="AP18" s="746"/>
      <c r="AQ18" s="746"/>
      <c r="AR18" s="516"/>
    </row>
    <row r="19" spans="1:44" ht="14.25" customHeight="1">
      <c r="A19" s="516" t="s">
        <v>1101</v>
      </c>
      <c r="B19" s="516">
        <v>10</v>
      </c>
      <c r="C19" s="516">
        <v>5</v>
      </c>
      <c r="D19" s="748">
        <v>11.1</v>
      </c>
      <c r="E19" s="788">
        <v>25</v>
      </c>
      <c r="F19" s="782">
        <f t="shared" ref="F19:F22" si="18">0*44/28*265</f>
        <v>0</v>
      </c>
      <c r="G19" s="782">
        <f t="shared" ref="G19:G22" si="19">B19*D19*(E19/100)*F19</f>
        <v>0</v>
      </c>
      <c r="H19" s="516">
        <v>25</v>
      </c>
      <c r="I19" s="748">
        <f t="shared" ref="I19:I22" si="20">0.01*44/28*265</f>
        <v>4.1642857142857146</v>
      </c>
      <c r="J19" s="748">
        <f t="shared" ref="J19:J22" si="21">B19*D19*(H19/100)*I19</f>
        <v>115.55892857142858</v>
      </c>
      <c r="K19" s="788">
        <v>25</v>
      </c>
      <c r="L19" s="783">
        <f t="shared" ref="L19:L22" si="22">0.004432*44/28*265</f>
        <v>1.8456114285714287</v>
      </c>
      <c r="M19" s="783">
        <f t="shared" ref="M19:M22" si="23">B19*D19*(K19/100)*L19</f>
        <v>51.215717142857144</v>
      </c>
      <c r="N19" s="516">
        <v>25</v>
      </c>
      <c r="O19" s="784">
        <f t="shared" ref="O19:O22" si="24">0*44/28*265</f>
        <v>0</v>
      </c>
      <c r="P19" s="784">
        <f t="shared" ref="P19:P22" si="25">B19*D19*(N19/100)*O19</f>
        <v>0</v>
      </c>
      <c r="Q19" s="746"/>
      <c r="R19" s="746">
        <f t="shared" ref="R19:R22" si="26">((44/28)*((B19*(D19*0.8)*(E19/100))-(G19/265))*0.0125)*265</f>
        <v>115.55892857142858</v>
      </c>
      <c r="S19" s="746">
        <f t="shared" ref="S19:S22" si="27">((44/28)*((B19*(D19*0.8)*(H19/100))-(J19/265))*0.0125)*265</f>
        <v>113.28902104591839</v>
      </c>
      <c r="T19" s="746">
        <f t="shared" ref="T19:T22" si="28">N19+K19+H19+E19</f>
        <v>100</v>
      </c>
      <c r="U19" s="746">
        <f t="shared" ref="U19:U22" si="29">G19+J19+M19+P19+R19+S19</f>
        <v>395.62259533163268</v>
      </c>
      <c r="V19" s="516"/>
      <c r="W19" s="747">
        <v>0.83299999999999996</v>
      </c>
      <c r="X19" s="748">
        <f t="shared" ref="X19:X22" si="30">W19*D19*B19</f>
        <v>92.462999999999994</v>
      </c>
      <c r="Y19" s="747">
        <v>3.1230000000000002</v>
      </c>
      <c r="Z19" s="746">
        <f t="shared" ref="Z19:Z22" si="31">Y19*((B19*D19*0.8)-((((G19+J19+M19+P19+R19+S19)/265)/(44/28))))</f>
        <v>274.35543411439289</v>
      </c>
      <c r="AA19" s="746"/>
      <c r="AB19" s="748">
        <v>1.5</v>
      </c>
      <c r="AC19" s="746">
        <f t="shared" ref="AC19:AC22" si="32">B19*AB19*28</f>
        <v>420</v>
      </c>
      <c r="AD19" s="747">
        <v>5.2</v>
      </c>
      <c r="AE19" s="748">
        <f t="shared" ref="AE19:AE22" si="33">B19*AD19*28</f>
        <v>1456</v>
      </c>
      <c r="AF19" s="785">
        <f t="shared" ref="AF19:AF22" si="34">SUM(((AC19+AE19)/28)/1000)/B19</f>
        <v>6.7000000000000002E-3</v>
      </c>
      <c r="AG19" s="516"/>
      <c r="AH19" s="749">
        <f t="shared" ref="AH19:AH22" si="35">(U19+AC19+AE19+X19+Z19)/1000</f>
        <v>2.6384410294460259</v>
      </c>
      <c r="AI19" s="786"/>
      <c r="AJ19" s="748"/>
      <c r="AK19" s="746" t="s">
        <v>1085</v>
      </c>
      <c r="AL19" s="516" t="s">
        <v>1102</v>
      </c>
      <c r="AM19" s="516" t="s">
        <v>1087</v>
      </c>
      <c r="AN19" s="746" t="s">
        <v>1088</v>
      </c>
      <c r="AO19" s="757" t="s">
        <v>1093</v>
      </c>
      <c r="AP19" s="746"/>
      <c r="AQ19" s="746"/>
      <c r="AR19" s="516"/>
    </row>
    <row r="20" spans="1:44" ht="14.25" customHeight="1">
      <c r="A20" s="516" t="s">
        <v>1103</v>
      </c>
      <c r="B20" s="516">
        <v>10</v>
      </c>
      <c r="C20" s="516">
        <v>5</v>
      </c>
      <c r="D20" s="748">
        <v>11.1</v>
      </c>
      <c r="E20" s="788">
        <v>25</v>
      </c>
      <c r="F20" s="782">
        <f t="shared" si="18"/>
        <v>0</v>
      </c>
      <c r="G20" s="782">
        <f t="shared" si="19"/>
        <v>0</v>
      </c>
      <c r="H20" s="516">
        <v>25</v>
      </c>
      <c r="I20" s="748">
        <f t="shared" si="20"/>
        <v>4.1642857142857146</v>
      </c>
      <c r="J20" s="748">
        <f t="shared" si="21"/>
        <v>115.55892857142858</v>
      </c>
      <c r="K20" s="788">
        <v>25</v>
      </c>
      <c r="L20" s="783">
        <f t="shared" si="22"/>
        <v>1.8456114285714287</v>
      </c>
      <c r="M20" s="783">
        <f t="shared" si="23"/>
        <v>51.215717142857144</v>
      </c>
      <c r="N20" s="516">
        <v>25</v>
      </c>
      <c r="O20" s="784">
        <f t="shared" si="24"/>
        <v>0</v>
      </c>
      <c r="P20" s="784">
        <f t="shared" si="25"/>
        <v>0</v>
      </c>
      <c r="Q20" s="746"/>
      <c r="R20" s="746">
        <f t="shared" si="26"/>
        <v>115.55892857142858</v>
      </c>
      <c r="S20" s="746">
        <f t="shared" si="27"/>
        <v>113.28902104591839</v>
      </c>
      <c r="T20" s="746">
        <f t="shared" si="28"/>
        <v>100</v>
      </c>
      <c r="U20" s="746">
        <f t="shared" si="29"/>
        <v>395.62259533163268</v>
      </c>
      <c r="V20" s="516"/>
      <c r="W20" s="747">
        <v>0.83299999999999996</v>
      </c>
      <c r="X20" s="748">
        <f t="shared" si="30"/>
        <v>92.462999999999994</v>
      </c>
      <c r="Y20" s="747">
        <v>3.1230000000000002</v>
      </c>
      <c r="Z20" s="746">
        <f t="shared" si="31"/>
        <v>274.35543411439289</v>
      </c>
      <c r="AA20" s="746"/>
      <c r="AB20" s="748">
        <v>1.5</v>
      </c>
      <c r="AC20" s="746">
        <f t="shared" si="32"/>
        <v>420</v>
      </c>
      <c r="AD20" s="747">
        <v>5.2</v>
      </c>
      <c r="AE20" s="748">
        <f t="shared" si="33"/>
        <v>1456</v>
      </c>
      <c r="AF20" s="785">
        <f t="shared" si="34"/>
        <v>6.7000000000000002E-3</v>
      </c>
      <c r="AG20" s="516"/>
      <c r="AH20" s="749">
        <f t="shared" si="35"/>
        <v>2.6384410294460259</v>
      </c>
      <c r="AI20" s="786"/>
      <c r="AJ20" s="748"/>
      <c r="AK20" s="746" t="s">
        <v>1085</v>
      </c>
      <c r="AL20" s="516" t="s">
        <v>1102</v>
      </c>
      <c r="AM20" s="516" t="s">
        <v>1087</v>
      </c>
      <c r="AN20" s="746" t="s">
        <v>1088</v>
      </c>
      <c r="AO20" s="757" t="s">
        <v>1093</v>
      </c>
      <c r="AP20" s="746"/>
      <c r="AQ20" s="746"/>
      <c r="AR20" s="516"/>
    </row>
    <row r="21" spans="1:44" ht="14.25" customHeight="1">
      <c r="A21" s="516" t="s">
        <v>1104</v>
      </c>
      <c r="B21" s="516">
        <v>10</v>
      </c>
      <c r="C21" s="516">
        <v>10</v>
      </c>
      <c r="D21" s="748">
        <v>18.100000000000001</v>
      </c>
      <c r="E21" s="788">
        <v>25</v>
      </c>
      <c r="F21" s="782">
        <f t="shared" si="18"/>
        <v>0</v>
      </c>
      <c r="G21" s="782">
        <f t="shared" si="19"/>
        <v>0</v>
      </c>
      <c r="H21" s="516">
        <v>25</v>
      </c>
      <c r="I21" s="748">
        <f t="shared" si="20"/>
        <v>4.1642857142857146</v>
      </c>
      <c r="J21" s="748">
        <f t="shared" si="21"/>
        <v>188.43392857142859</v>
      </c>
      <c r="K21" s="788">
        <v>25</v>
      </c>
      <c r="L21" s="783">
        <f t="shared" si="22"/>
        <v>1.8456114285714287</v>
      </c>
      <c r="M21" s="783">
        <f t="shared" si="23"/>
        <v>83.513917142857153</v>
      </c>
      <c r="N21" s="516">
        <v>25</v>
      </c>
      <c r="O21" s="784">
        <f t="shared" si="24"/>
        <v>0</v>
      </c>
      <c r="P21" s="784">
        <f t="shared" si="25"/>
        <v>0</v>
      </c>
      <c r="Q21" s="746"/>
      <c r="R21" s="746">
        <f t="shared" si="26"/>
        <v>188.43392857142857</v>
      </c>
      <c r="S21" s="746">
        <f t="shared" si="27"/>
        <v>184.73254783163267</v>
      </c>
      <c r="T21" s="746">
        <f t="shared" si="28"/>
        <v>100</v>
      </c>
      <c r="U21" s="746">
        <f t="shared" si="29"/>
        <v>645.114322117347</v>
      </c>
      <c r="V21" s="516"/>
      <c r="W21" s="747">
        <v>0.83299999999999996</v>
      </c>
      <c r="X21" s="748">
        <f t="shared" si="30"/>
        <v>150.77300000000002</v>
      </c>
      <c r="Y21" s="747">
        <v>3.1230000000000002</v>
      </c>
      <c r="Z21" s="746">
        <f t="shared" si="31"/>
        <v>447.37237454689296</v>
      </c>
      <c r="AA21" s="746"/>
      <c r="AB21" s="748">
        <v>1.5</v>
      </c>
      <c r="AC21" s="746">
        <f t="shared" si="32"/>
        <v>420</v>
      </c>
      <c r="AD21" s="747">
        <v>5.2</v>
      </c>
      <c r="AE21" s="748">
        <f t="shared" si="33"/>
        <v>1456</v>
      </c>
      <c r="AF21" s="785">
        <f t="shared" si="34"/>
        <v>6.7000000000000002E-3</v>
      </c>
      <c r="AG21" s="516"/>
      <c r="AH21" s="749">
        <f t="shared" si="35"/>
        <v>3.1192596966642401</v>
      </c>
      <c r="AI21" s="786"/>
      <c r="AJ21" s="748"/>
      <c r="AK21" s="746" t="s">
        <v>1085</v>
      </c>
      <c r="AL21" s="516" t="s">
        <v>1102</v>
      </c>
      <c r="AM21" s="516" t="s">
        <v>1087</v>
      </c>
      <c r="AN21" s="746" t="s">
        <v>1088</v>
      </c>
      <c r="AO21" s="757" t="s">
        <v>1093</v>
      </c>
      <c r="AP21" s="746"/>
      <c r="AQ21" s="746"/>
      <c r="AR21" s="516"/>
    </row>
    <row r="22" spans="1:44" ht="14.25" customHeight="1">
      <c r="A22" s="516" t="s">
        <v>1105</v>
      </c>
      <c r="B22" s="516">
        <v>10</v>
      </c>
      <c r="C22" s="516">
        <v>10</v>
      </c>
      <c r="D22" s="748">
        <v>11.1</v>
      </c>
      <c r="E22" s="788">
        <v>25</v>
      </c>
      <c r="F22" s="782">
        <f t="shared" si="18"/>
        <v>0</v>
      </c>
      <c r="G22" s="782">
        <f t="shared" si="19"/>
        <v>0</v>
      </c>
      <c r="H22" s="516">
        <v>25</v>
      </c>
      <c r="I22" s="748">
        <f t="shared" si="20"/>
        <v>4.1642857142857146</v>
      </c>
      <c r="J22" s="748">
        <f t="shared" si="21"/>
        <v>115.55892857142858</v>
      </c>
      <c r="K22" s="788">
        <v>25</v>
      </c>
      <c r="L22" s="783">
        <f t="shared" si="22"/>
        <v>1.8456114285714287</v>
      </c>
      <c r="M22" s="783">
        <f t="shared" si="23"/>
        <v>51.215717142857144</v>
      </c>
      <c r="N22" s="516">
        <v>25</v>
      </c>
      <c r="O22" s="784">
        <f t="shared" si="24"/>
        <v>0</v>
      </c>
      <c r="P22" s="784">
        <f t="shared" si="25"/>
        <v>0</v>
      </c>
      <c r="Q22" s="746"/>
      <c r="R22" s="746">
        <f t="shared" si="26"/>
        <v>115.55892857142858</v>
      </c>
      <c r="S22" s="746">
        <f t="shared" si="27"/>
        <v>113.28902104591839</v>
      </c>
      <c r="T22" s="746">
        <f t="shared" si="28"/>
        <v>100</v>
      </c>
      <c r="U22" s="746">
        <f t="shared" si="29"/>
        <v>395.62259533163268</v>
      </c>
      <c r="V22" s="516"/>
      <c r="W22" s="747">
        <v>0.83299999999999996</v>
      </c>
      <c r="X22" s="748">
        <f t="shared" si="30"/>
        <v>92.462999999999994</v>
      </c>
      <c r="Y22" s="747">
        <v>3.1230000000000002</v>
      </c>
      <c r="Z22" s="746">
        <f t="shared" si="31"/>
        <v>274.35543411439289</v>
      </c>
      <c r="AA22" s="746"/>
      <c r="AB22" s="748">
        <v>1.5</v>
      </c>
      <c r="AC22" s="746">
        <f t="shared" si="32"/>
        <v>420</v>
      </c>
      <c r="AD22" s="747">
        <v>5.2</v>
      </c>
      <c r="AE22" s="748">
        <f t="shared" si="33"/>
        <v>1456</v>
      </c>
      <c r="AF22" s="785">
        <f t="shared" si="34"/>
        <v>6.7000000000000002E-3</v>
      </c>
      <c r="AG22" s="516"/>
      <c r="AH22" s="749">
        <f t="shared" si="35"/>
        <v>2.6384410294460259</v>
      </c>
      <c r="AI22" s="786"/>
      <c r="AJ22" s="748"/>
      <c r="AK22" s="746"/>
      <c r="AL22" s="516"/>
      <c r="AM22" s="516"/>
      <c r="AN22" s="746"/>
      <c r="AO22" s="757"/>
      <c r="AP22" s="746"/>
      <c r="AQ22" s="746"/>
      <c r="AR22" s="516"/>
    </row>
    <row r="23" spans="1:44" ht="14.25" customHeight="1">
      <c r="A23" s="516"/>
      <c r="B23" s="516"/>
      <c r="C23" s="516"/>
      <c r="D23" s="748"/>
      <c r="E23" s="788"/>
      <c r="F23" s="782"/>
      <c r="G23" s="782"/>
      <c r="H23" s="516"/>
      <c r="I23" s="748"/>
      <c r="J23" s="748"/>
      <c r="K23" s="788"/>
      <c r="L23" s="783"/>
      <c r="M23" s="783"/>
      <c r="N23" s="516"/>
      <c r="O23" s="784"/>
      <c r="P23" s="784"/>
      <c r="Q23" s="746"/>
      <c r="R23" s="746"/>
      <c r="S23" s="746"/>
      <c r="T23" s="746"/>
      <c r="U23" s="746"/>
      <c r="V23" s="516"/>
      <c r="W23" s="747"/>
      <c r="X23" s="748"/>
      <c r="Y23" s="747"/>
      <c r="Z23" s="746"/>
      <c r="AA23" s="746"/>
      <c r="AB23" s="748"/>
      <c r="AC23" s="746"/>
      <c r="AD23" s="747"/>
      <c r="AE23" s="748"/>
      <c r="AF23" s="785"/>
      <c r="AG23" s="516"/>
      <c r="AH23" s="749"/>
      <c r="AI23" s="786"/>
      <c r="AJ23" s="748"/>
      <c r="AK23" s="746"/>
      <c r="AL23" s="516"/>
      <c r="AM23" s="516"/>
      <c r="AN23" s="746"/>
      <c r="AO23" s="757"/>
      <c r="AP23" s="746"/>
      <c r="AQ23" s="746"/>
      <c r="AR23" s="516"/>
    </row>
    <row r="24" spans="1:44" ht="14.25" customHeight="1">
      <c r="A24" s="516" t="s">
        <v>168</v>
      </c>
      <c r="B24" s="516">
        <v>10</v>
      </c>
      <c r="C24" s="516">
        <v>5</v>
      </c>
      <c r="D24" s="748">
        <v>6.8</v>
      </c>
      <c r="E24" s="788">
        <v>25</v>
      </c>
      <c r="F24" s="782">
        <f t="shared" ref="F24:F26" si="36">0*44/28*265</f>
        <v>0</v>
      </c>
      <c r="G24" s="782">
        <f t="shared" ref="G24:G26" si="37">B24*D24*(E24/100)*F24</f>
        <v>0</v>
      </c>
      <c r="H24" s="516">
        <v>25</v>
      </c>
      <c r="I24" s="748">
        <f t="shared" ref="I24:I26" si="38">0.01*44/28*265</f>
        <v>4.1642857142857146</v>
      </c>
      <c r="J24" s="748">
        <f t="shared" ref="J24:J26" si="39">B24*D24*(H24/100)*I24</f>
        <v>70.792857142857144</v>
      </c>
      <c r="K24" s="788">
        <v>25</v>
      </c>
      <c r="L24" s="783">
        <f t="shared" ref="L24:L26" si="40">0.004432*44/28*265</f>
        <v>1.8456114285714287</v>
      </c>
      <c r="M24" s="783">
        <f t="shared" ref="M24:M26" si="41">B24*D24*(K24/100)*L24</f>
        <v>31.375394285714286</v>
      </c>
      <c r="N24" s="516">
        <v>25</v>
      </c>
      <c r="O24" s="784">
        <f t="shared" ref="O24:O26" si="42">0*44/28*265</f>
        <v>0</v>
      </c>
      <c r="P24" s="784">
        <f t="shared" ref="P24:P26" si="43">B24*D24*(N24/100)*O24</f>
        <v>0</v>
      </c>
      <c r="Q24" s="746"/>
      <c r="R24" s="746">
        <f t="shared" ref="R24:R26" si="44">((44/28)*((B24*(D24*0.8)*(E24/100))-(G24/265))*0.0125)*265</f>
        <v>70.792857142857159</v>
      </c>
      <c r="S24" s="746">
        <f t="shared" ref="S24:S26" si="45">((44/28)*((B24*(D24*0.8)*(H24/100))-(J24/265))*0.0125)*265</f>
        <v>69.402283163265309</v>
      </c>
      <c r="T24" s="746">
        <f t="shared" ref="T24:T26" si="46">N24+K24+H24+E24</f>
        <v>100</v>
      </c>
      <c r="U24" s="746">
        <f t="shared" ref="U24:U26" si="47">G24+J24+M24+P24+R24+S24</f>
        <v>242.36339173469392</v>
      </c>
      <c r="V24" s="516"/>
      <c r="W24" s="747">
        <v>0.83299999999999996</v>
      </c>
      <c r="X24" s="748">
        <f t="shared" ref="X24:X26" si="48">W24*D24*B24</f>
        <v>56.643999999999998</v>
      </c>
      <c r="Y24" s="747">
        <v>3.1230000000000002</v>
      </c>
      <c r="Z24" s="746">
        <f t="shared" ref="Z24:Z26" si="49">Y24*((B24*D24*0.8)-((((G24+J24+M24+P24+R24+S24)/265)/(44/28))))</f>
        <v>168.07359927728575</v>
      </c>
      <c r="AA24" s="746"/>
      <c r="AB24" s="748">
        <v>6.49</v>
      </c>
      <c r="AC24" s="746">
        <f t="shared" ref="AC24:AC26" si="50">B24*AB24*28</f>
        <v>1817.2000000000003</v>
      </c>
      <c r="AD24" s="747">
        <v>0.18</v>
      </c>
      <c r="AE24" s="748">
        <f t="shared" ref="AE24:AE26" si="51">B24*AD24*28</f>
        <v>50.399999999999991</v>
      </c>
      <c r="AF24" s="785">
        <f t="shared" ref="AF24:AF26" si="52">SUM(((AC24+AE24)/28)/1000)/B24</f>
        <v>6.6700000000000023E-3</v>
      </c>
      <c r="AG24" s="516"/>
      <c r="AH24" s="749">
        <f t="shared" ref="AH24:AH26" si="53">(U24+AC24+AE24+X24+Z24)/1000</f>
        <v>2.3346809910119797</v>
      </c>
      <c r="AI24" s="786"/>
      <c r="AJ24" s="748"/>
      <c r="AK24" s="746" t="s">
        <v>1085</v>
      </c>
      <c r="AL24" s="516" t="s">
        <v>1090</v>
      </c>
      <c r="AM24" s="516" t="s">
        <v>1087</v>
      </c>
      <c r="AN24" s="746"/>
      <c r="AO24" s="757" t="s">
        <v>1093</v>
      </c>
      <c r="AP24" s="746"/>
      <c r="AQ24" s="746"/>
      <c r="AR24" s="516"/>
    </row>
    <row r="25" spans="1:44" ht="14.25" customHeight="1">
      <c r="A25" s="516" t="s">
        <v>1106</v>
      </c>
      <c r="B25" s="516">
        <v>10</v>
      </c>
      <c r="C25" s="516">
        <v>5</v>
      </c>
      <c r="D25" s="748">
        <v>8.9</v>
      </c>
      <c r="E25" s="788">
        <v>25</v>
      </c>
      <c r="F25" s="782">
        <f t="shared" si="36"/>
        <v>0</v>
      </c>
      <c r="G25" s="782">
        <f t="shared" si="37"/>
        <v>0</v>
      </c>
      <c r="H25" s="516">
        <v>25</v>
      </c>
      <c r="I25" s="748">
        <f t="shared" si="38"/>
        <v>4.1642857142857146</v>
      </c>
      <c r="J25" s="748">
        <f t="shared" si="39"/>
        <v>92.655357142857156</v>
      </c>
      <c r="K25" s="788">
        <v>25</v>
      </c>
      <c r="L25" s="783">
        <f t="shared" si="40"/>
        <v>1.8456114285714287</v>
      </c>
      <c r="M25" s="783">
        <f t="shared" si="41"/>
        <v>41.06485428571429</v>
      </c>
      <c r="N25" s="516">
        <v>25</v>
      </c>
      <c r="O25" s="784">
        <f t="shared" si="42"/>
        <v>0</v>
      </c>
      <c r="P25" s="784">
        <f t="shared" si="43"/>
        <v>0</v>
      </c>
      <c r="Q25" s="746"/>
      <c r="R25" s="746">
        <f t="shared" si="44"/>
        <v>92.65535714285717</v>
      </c>
      <c r="S25" s="746">
        <f t="shared" si="45"/>
        <v>90.83534119897962</v>
      </c>
      <c r="T25" s="746">
        <f t="shared" si="46"/>
        <v>100</v>
      </c>
      <c r="U25" s="746">
        <f t="shared" si="47"/>
        <v>317.21090977040825</v>
      </c>
      <c r="V25" s="516"/>
      <c r="W25" s="747">
        <v>0.83299999999999996</v>
      </c>
      <c r="X25" s="748">
        <f t="shared" si="48"/>
        <v>74.137</v>
      </c>
      <c r="Y25" s="747">
        <v>3.1230000000000002</v>
      </c>
      <c r="Z25" s="746">
        <f t="shared" si="49"/>
        <v>219.97868140703571</v>
      </c>
      <c r="AA25" s="746"/>
      <c r="AB25" s="748">
        <v>7.01</v>
      </c>
      <c r="AC25" s="746">
        <f t="shared" si="50"/>
        <v>1962.7999999999997</v>
      </c>
      <c r="AD25" s="747">
        <v>0.19</v>
      </c>
      <c r="AE25" s="748">
        <f t="shared" si="51"/>
        <v>53.199999999999996</v>
      </c>
      <c r="AF25" s="785">
        <f t="shared" si="52"/>
        <v>7.1999999999999981E-3</v>
      </c>
      <c r="AG25" s="516"/>
      <c r="AH25" s="749">
        <f t="shared" si="53"/>
        <v>2.6273265911774439</v>
      </c>
      <c r="AI25" s="786"/>
      <c r="AJ25" s="748"/>
      <c r="AK25" s="746" t="s">
        <v>1085</v>
      </c>
      <c r="AL25" s="516" t="s">
        <v>1090</v>
      </c>
      <c r="AM25" s="516" t="s">
        <v>1087</v>
      </c>
      <c r="AN25" s="746"/>
      <c r="AO25" s="757" t="s">
        <v>1093</v>
      </c>
      <c r="AP25" s="746"/>
      <c r="AQ25" s="746"/>
      <c r="AR25" s="516"/>
    </row>
    <row r="26" spans="1:44" ht="14.25" customHeight="1">
      <c r="A26" s="516" t="s">
        <v>171</v>
      </c>
      <c r="B26" s="516">
        <v>10</v>
      </c>
      <c r="C26" s="516">
        <v>5</v>
      </c>
      <c r="D26" s="748">
        <v>3.3</v>
      </c>
      <c r="E26" s="788">
        <v>25</v>
      </c>
      <c r="F26" s="782">
        <f t="shared" si="36"/>
        <v>0</v>
      </c>
      <c r="G26" s="782">
        <f t="shared" si="37"/>
        <v>0</v>
      </c>
      <c r="H26" s="516">
        <v>25</v>
      </c>
      <c r="I26" s="748">
        <f t="shared" si="38"/>
        <v>4.1642857142857146</v>
      </c>
      <c r="J26" s="748">
        <f t="shared" si="39"/>
        <v>34.355357142857144</v>
      </c>
      <c r="K26" s="788">
        <v>25</v>
      </c>
      <c r="L26" s="783">
        <f t="shared" si="40"/>
        <v>1.8456114285714287</v>
      </c>
      <c r="M26" s="783">
        <f t="shared" si="41"/>
        <v>15.226294285714287</v>
      </c>
      <c r="N26" s="516">
        <v>25</v>
      </c>
      <c r="O26" s="784">
        <f t="shared" si="42"/>
        <v>0</v>
      </c>
      <c r="P26" s="784">
        <f t="shared" si="43"/>
        <v>0</v>
      </c>
      <c r="Q26" s="746"/>
      <c r="R26" s="746">
        <f t="shared" si="44"/>
        <v>34.355357142857144</v>
      </c>
      <c r="S26" s="746">
        <f t="shared" si="45"/>
        <v>33.680519770408175</v>
      </c>
      <c r="T26" s="746">
        <f t="shared" si="46"/>
        <v>100</v>
      </c>
      <c r="U26" s="746">
        <f t="shared" si="47"/>
        <v>117.61752834183676</v>
      </c>
      <c r="V26" s="516"/>
      <c r="W26" s="747">
        <v>0.83299999999999996</v>
      </c>
      <c r="X26" s="748">
        <f t="shared" si="48"/>
        <v>27.488999999999997</v>
      </c>
      <c r="Y26" s="747">
        <v>3.1230000000000002</v>
      </c>
      <c r="Z26" s="746">
        <f t="shared" si="49"/>
        <v>81.565129061035734</v>
      </c>
      <c r="AA26" s="746"/>
      <c r="AB26" s="748">
        <v>2.74</v>
      </c>
      <c r="AC26" s="746">
        <f t="shared" si="50"/>
        <v>767.2</v>
      </c>
      <c r="AD26" s="747">
        <v>7.0000000000000007E-2</v>
      </c>
      <c r="AE26" s="748">
        <f t="shared" si="51"/>
        <v>19.600000000000001</v>
      </c>
      <c r="AF26" s="785">
        <f t="shared" si="52"/>
        <v>2.81E-3</v>
      </c>
      <c r="AG26" s="516"/>
      <c r="AH26" s="749">
        <f t="shared" si="53"/>
        <v>1.0134716574028726</v>
      </c>
      <c r="AI26" s="786"/>
      <c r="AJ26" s="748"/>
      <c r="AK26" s="746" t="s">
        <v>1085</v>
      </c>
      <c r="AL26" s="516" t="s">
        <v>1090</v>
      </c>
      <c r="AM26" s="516" t="s">
        <v>1087</v>
      </c>
      <c r="AN26" s="746"/>
      <c r="AO26" s="757" t="s">
        <v>1093</v>
      </c>
      <c r="AP26" s="746"/>
      <c r="AQ26" s="746"/>
      <c r="AR26" s="516"/>
    </row>
    <row r="27" spans="1:44" ht="14.25" customHeight="1">
      <c r="A27" s="516"/>
      <c r="B27" s="516"/>
      <c r="C27" s="516"/>
      <c r="D27" s="748"/>
      <c r="E27" s="788"/>
      <c r="F27" s="782"/>
      <c r="G27" s="782"/>
      <c r="H27" s="516"/>
      <c r="I27" s="748"/>
      <c r="J27" s="748"/>
      <c r="K27" s="788"/>
      <c r="L27" s="783"/>
      <c r="M27" s="783"/>
      <c r="N27" s="516"/>
      <c r="O27" s="784"/>
      <c r="P27" s="784"/>
      <c r="Q27" s="746"/>
      <c r="R27" s="746"/>
      <c r="S27" s="746"/>
      <c r="T27" s="746"/>
      <c r="U27" s="746"/>
      <c r="V27" s="516"/>
      <c r="W27" s="747"/>
      <c r="X27" s="748"/>
      <c r="Y27" s="747"/>
      <c r="Z27" s="746"/>
      <c r="AA27" s="746"/>
      <c r="AB27" s="748"/>
      <c r="AC27" s="746"/>
      <c r="AD27" s="747"/>
      <c r="AE27" s="748"/>
      <c r="AF27" s="785"/>
      <c r="AG27" s="516"/>
      <c r="AH27" s="749"/>
      <c r="AI27" s="786"/>
      <c r="AJ27" s="748"/>
      <c r="AK27" s="746"/>
      <c r="AL27" s="516"/>
      <c r="AM27" s="516"/>
      <c r="AN27" s="746"/>
      <c r="AO27" s="757"/>
      <c r="AP27" s="746"/>
      <c r="AQ27" s="746"/>
      <c r="AR27" s="516"/>
    </row>
    <row r="28" spans="1:44" ht="14.25" customHeight="1">
      <c r="A28" s="516" t="s">
        <v>173</v>
      </c>
      <c r="B28" s="516">
        <v>10</v>
      </c>
      <c r="C28" s="516">
        <v>5</v>
      </c>
      <c r="D28" s="748">
        <v>20.6</v>
      </c>
      <c r="E28" s="788">
        <v>25</v>
      </c>
      <c r="F28" s="782">
        <f t="shared" ref="F28:F30" si="54">0*44/28*265</f>
        <v>0</v>
      </c>
      <c r="G28" s="782">
        <f>B28*D28*(E28/100)*F28</f>
        <v>0</v>
      </c>
      <c r="H28" s="516">
        <v>25</v>
      </c>
      <c r="I28" s="748">
        <f t="shared" ref="I28:I30" si="55">0.01*44/28*265</f>
        <v>4.1642857142857146</v>
      </c>
      <c r="J28" s="748">
        <f>B28*D28*(H28/100)*I28</f>
        <v>214.46071428571429</v>
      </c>
      <c r="K28" s="788">
        <v>25</v>
      </c>
      <c r="L28" s="783">
        <f t="shared" ref="L28:L30" si="56">0.004432*44/28*265</f>
        <v>1.8456114285714287</v>
      </c>
      <c r="M28" s="783">
        <f>B28*D28*(K28/100)*L28</f>
        <v>95.04898857142858</v>
      </c>
      <c r="N28" s="516">
        <v>25</v>
      </c>
      <c r="O28" s="784">
        <f t="shared" ref="O28:O30" si="57">0*44/28*265</f>
        <v>0</v>
      </c>
      <c r="P28" s="784">
        <f t="shared" ref="P28:P30" si="58">B28*D28*(N28/100)*O28</f>
        <v>0</v>
      </c>
      <c r="Q28" s="746"/>
      <c r="R28" s="746">
        <f t="shared" ref="R28:R30" si="59">((44/28)*((B28*(D28*0.8)*(E28/100))-(G28/265))*0.0125)*265</f>
        <v>214.46071428571432</v>
      </c>
      <c r="S28" s="746">
        <f t="shared" ref="S28:S30" si="60">((44/28)*((B28*(D28*0.8)*(H28/100))-(J28/265))*0.0125)*265</f>
        <v>210.24809311224493</v>
      </c>
      <c r="T28" s="746">
        <f t="shared" ref="T28:T30" si="61">N28+K28+H28+E28</f>
        <v>100</v>
      </c>
      <c r="U28" s="746">
        <f t="shared" ref="U28:U30" si="62">G28+J28+M28+P28+R28+S28</f>
        <v>734.21851025510205</v>
      </c>
      <c r="V28" s="516"/>
      <c r="W28" s="747">
        <v>0.83299999999999996</v>
      </c>
      <c r="X28" s="748">
        <f t="shared" ref="X28:X30" si="63">W28*D28*B28</f>
        <v>171.59800000000001</v>
      </c>
      <c r="Y28" s="747">
        <v>3.1230000000000002</v>
      </c>
      <c r="Z28" s="746">
        <f t="shared" ref="Z28:Z30" si="64">Y28*((B28*D28*0.8)-((((G28+J28+M28+P28+R28+S28)/265)/(44/28))))</f>
        <v>509.16413898707151</v>
      </c>
      <c r="AA28" s="746"/>
      <c r="AB28" s="748">
        <v>5</v>
      </c>
      <c r="AC28" s="746">
        <f t="shared" ref="AC28:AC30" si="65">B28*AB28*28</f>
        <v>1400</v>
      </c>
      <c r="AD28" s="747">
        <v>0.13</v>
      </c>
      <c r="AE28" s="748">
        <f t="shared" ref="AE28:AE30" si="66">B28*AD28*28</f>
        <v>36.4</v>
      </c>
      <c r="AF28" s="785">
        <f t="shared" ref="AF28:AF30" si="67">SUM(((AC28+AE28)/28)/1000)/B28</f>
        <v>5.1300000000000009E-3</v>
      </c>
      <c r="AG28" s="516"/>
      <c r="AH28" s="749">
        <f t="shared" ref="AH28:AH30" si="68">(U28+AC28+AE28+X28+Z28)/1000</f>
        <v>2.8513806492421736</v>
      </c>
      <c r="AI28" s="786"/>
      <c r="AJ28" s="748"/>
      <c r="AK28" s="746" t="s">
        <v>1085</v>
      </c>
      <c r="AL28" s="516" t="s">
        <v>1090</v>
      </c>
      <c r="AM28" s="516" t="s">
        <v>1087</v>
      </c>
      <c r="AN28" s="746" t="s">
        <v>1088</v>
      </c>
      <c r="AO28" s="757" t="s">
        <v>1093</v>
      </c>
      <c r="AP28" s="746"/>
      <c r="AQ28" s="746"/>
      <c r="AR28" s="516"/>
    </row>
    <row r="29" spans="1:44" ht="14.25" customHeight="1">
      <c r="A29" s="516" t="s">
        <v>175</v>
      </c>
      <c r="B29" s="516">
        <v>10</v>
      </c>
      <c r="C29" s="516">
        <v>5</v>
      </c>
      <c r="D29" s="748">
        <v>50</v>
      </c>
      <c r="E29" s="788">
        <v>25</v>
      </c>
      <c r="F29" s="782">
        <f t="shared" si="54"/>
        <v>0</v>
      </c>
      <c r="G29" s="782">
        <f t="shared" ref="G29:G30" si="69">B29*D33*(E29/100)*F29</f>
        <v>0</v>
      </c>
      <c r="H29" s="516">
        <v>25</v>
      </c>
      <c r="I29" s="748">
        <f t="shared" si="55"/>
        <v>4.1642857142857146</v>
      </c>
      <c r="J29" s="748">
        <f t="shared" ref="J29:J30" si="70">B29*D33*(H29/100)*I29</f>
        <v>4.1642857142857146</v>
      </c>
      <c r="K29" s="788">
        <v>25</v>
      </c>
      <c r="L29" s="783">
        <f t="shared" si="56"/>
        <v>1.8456114285714287</v>
      </c>
      <c r="M29" s="783">
        <f t="shared" ref="M29:M30" si="71">B29*D33*(K29/100)*L29</f>
        <v>1.8456114285714287</v>
      </c>
      <c r="N29" s="516">
        <v>25</v>
      </c>
      <c r="O29" s="784">
        <f t="shared" si="57"/>
        <v>0</v>
      </c>
      <c r="P29" s="784">
        <f t="shared" si="58"/>
        <v>0</v>
      </c>
      <c r="Q29" s="746"/>
      <c r="R29" s="746">
        <f t="shared" si="59"/>
        <v>520.53571428571433</v>
      </c>
      <c r="S29" s="746">
        <f t="shared" si="60"/>
        <v>520.45391581632657</v>
      </c>
      <c r="T29" s="746">
        <f t="shared" si="61"/>
        <v>100</v>
      </c>
      <c r="U29" s="746">
        <f t="shared" si="62"/>
        <v>1046.9995272448982</v>
      </c>
      <c r="V29" s="516"/>
      <c r="W29" s="747">
        <v>0.83299999999999996</v>
      </c>
      <c r="X29" s="748">
        <f t="shared" si="63"/>
        <v>416.5</v>
      </c>
      <c r="Y29" s="747">
        <v>3.1230000000000002</v>
      </c>
      <c r="Z29" s="746">
        <f t="shared" si="64"/>
        <v>1241.3480423104286</v>
      </c>
      <c r="AA29" s="746"/>
      <c r="AB29" s="748">
        <v>18</v>
      </c>
      <c r="AC29" s="746">
        <f t="shared" si="65"/>
        <v>5040</v>
      </c>
      <c r="AD29" s="747">
        <v>1.56</v>
      </c>
      <c r="AE29" s="748">
        <f t="shared" si="66"/>
        <v>436.80000000000007</v>
      </c>
      <c r="AF29" s="785">
        <f t="shared" si="67"/>
        <v>1.9560000000000001E-2</v>
      </c>
      <c r="AG29" s="516"/>
      <c r="AH29" s="749">
        <f t="shared" si="68"/>
        <v>8.1816475695553255</v>
      </c>
      <c r="AI29" s="786"/>
      <c r="AJ29" s="748"/>
      <c r="AK29" s="746" t="s">
        <v>1085</v>
      </c>
      <c r="AL29" s="516" t="s">
        <v>1090</v>
      </c>
      <c r="AM29" s="516" t="s">
        <v>1087</v>
      </c>
      <c r="AN29" s="746" t="s">
        <v>1088</v>
      </c>
      <c r="AO29" s="757" t="s">
        <v>1093</v>
      </c>
      <c r="AP29" s="746"/>
      <c r="AQ29" s="746"/>
      <c r="AR29" s="516"/>
    </row>
    <row r="30" spans="1:44" ht="14.25" customHeight="1">
      <c r="A30" s="516" t="s">
        <v>176</v>
      </c>
      <c r="B30" s="516">
        <v>10</v>
      </c>
      <c r="C30" s="516">
        <v>5</v>
      </c>
      <c r="D30" s="748">
        <v>13</v>
      </c>
      <c r="E30" s="788">
        <v>25</v>
      </c>
      <c r="F30" s="782">
        <f t="shared" si="54"/>
        <v>0</v>
      </c>
      <c r="G30" s="782">
        <f t="shared" si="69"/>
        <v>0</v>
      </c>
      <c r="H30" s="748">
        <v>25</v>
      </c>
      <c r="I30" s="748">
        <f t="shared" si="55"/>
        <v>4.1642857142857146</v>
      </c>
      <c r="J30" s="748">
        <f t="shared" si="70"/>
        <v>10.618928571428571</v>
      </c>
      <c r="K30" s="783">
        <v>25</v>
      </c>
      <c r="L30" s="783">
        <f t="shared" si="56"/>
        <v>1.8456114285714287</v>
      </c>
      <c r="M30" s="783">
        <f t="shared" si="71"/>
        <v>4.7063091428571431</v>
      </c>
      <c r="N30" s="748">
        <v>25</v>
      </c>
      <c r="O30" s="784">
        <f t="shared" si="57"/>
        <v>0</v>
      </c>
      <c r="P30" s="784">
        <f t="shared" si="58"/>
        <v>0</v>
      </c>
      <c r="Q30" s="746"/>
      <c r="R30" s="746">
        <f t="shared" si="59"/>
        <v>135.33928571428569</v>
      </c>
      <c r="S30" s="746">
        <f t="shared" si="60"/>
        <v>135.13069961734692</v>
      </c>
      <c r="T30" s="746">
        <f t="shared" si="61"/>
        <v>100</v>
      </c>
      <c r="U30" s="746">
        <f t="shared" si="62"/>
        <v>285.79522304591831</v>
      </c>
      <c r="V30" s="516"/>
      <c r="W30" s="747">
        <v>0.83299999999999996</v>
      </c>
      <c r="X30" s="748">
        <f t="shared" si="63"/>
        <v>108.28999999999999</v>
      </c>
      <c r="Y30" s="747">
        <v>3.1230000000000002</v>
      </c>
      <c r="Z30" s="746">
        <f t="shared" si="64"/>
        <v>322.64868289159284</v>
      </c>
      <c r="AA30" s="746"/>
      <c r="AB30" s="748">
        <v>20</v>
      </c>
      <c r="AC30" s="746">
        <f t="shared" si="65"/>
        <v>5600</v>
      </c>
      <c r="AD30" s="747">
        <v>0.22</v>
      </c>
      <c r="AE30" s="748">
        <f t="shared" si="66"/>
        <v>61.600000000000009</v>
      </c>
      <c r="AF30" s="785">
        <f t="shared" si="67"/>
        <v>2.0220000000000002E-2</v>
      </c>
      <c r="AG30" s="516"/>
      <c r="AH30" s="749">
        <f t="shared" si="68"/>
        <v>6.3783339059375121</v>
      </c>
      <c r="AI30" s="786"/>
      <c r="AJ30" s="748"/>
      <c r="AK30" s="746" t="s">
        <v>1085</v>
      </c>
      <c r="AL30" s="516" t="s">
        <v>1090</v>
      </c>
      <c r="AM30" s="516" t="s">
        <v>1087</v>
      </c>
      <c r="AN30" s="746" t="s">
        <v>1088</v>
      </c>
      <c r="AO30" s="757" t="s">
        <v>1093</v>
      </c>
      <c r="AP30" s="746"/>
      <c r="AQ30" s="746"/>
      <c r="AR30" s="516"/>
    </row>
    <row r="31" spans="1:44" ht="14.25" customHeight="1">
      <c r="A31" s="516"/>
      <c r="B31" s="748"/>
      <c r="C31" s="748"/>
      <c r="D31" s="748"/>
      <c r="E31" s="788"/>
      <c r="F31" s="782"/>
      <c r="G31" s="782"/>
      <c r="H31" s="516"/>
      <c r="I31" s="748"/>
      <c r="J31" s="746"/>
      <c r="K31" s="788"/>
      <c r="L31" s="789"/>
      <c r="M31" s="782"/>
      <c r="N31" s="790"/>
      <c r="O31" s="790"/>
      <c r="P31" s="746"/>
      <c r="Q31" s="746"/>
      <c r="R31" s="746"/>
      <c r="S31" s="746"/>
      <c r="T31" s="746"/>
      <c r="U31" s="746"/>
      <c r="V31" s="516"/>
      <c r="W31" s="747"/>
      <c r="X31" s="748"/>
      <c r="Y31" s="746"/>
      <c r="Z31" s="746"/>
      <c r="AA31" s="746"/>
      <c r="AB31" s="748"/>
      <c r="AC31" s="746"/>
      <c r="AD31" s="746"/>
      <c r="AE31" s="748"/>
      <c r="AF31" s="746"/>
      <c r="AG31" s="516"/>
      <c r="AH31" s="749"/>
      <c r="AI31" s="786"/>
      <c r="AJ31" s="748"/>
      <c r="AK31" s="746"/>
      <c r="AL31" s="746"/>
      <c r="AM31" s="516"/>
      <c r="AN31" s="746"/>
      <c r="AO31" s="757"/>
      <c r="AP31" s="746"/>
      <c r="AQ31" s="746"/>
      <c r="AR31" s="516"/>
    </row>
    <row r="32" spans="1:44" ht="14.25" customHeight="1">
      <c r="A32" s="516" t="s">
        <v>177</v>
      </c>
      <c r="B32" s="516">
        <v>100</v>
      </c>
      <c r="C32" s="516">
        <v>90</v>
      </c>
      <c r="D32" s="516">
        <v>0.7</v>
      </c>
      <c r="E32" s="788"/>
      <c r="F32" s="782"/>
      <c r="G32" s="782"/>
      <c r="H32" s="516">
        <v>75</v>
      </c>
      <c r="I32" s="748">
        <f t="shared" ref="I32:I38" si="72">0.01*44/28*265</f>
        <v>4.1642857142857146</v>
      </c>
      <c r="J32" s="746">
        <f t="shared" ref="J32:J38" si="73">B32*D32*(H32/100)*I32</f>
        <v>218.62500000000003</v>
      </c>
      <c r="K32" s="782"/>
      <c r="L32" s="782"/>
      <c r="M32" s="782"/>
      <c r="N32" s="516">
        <v>25</v>
      </c>
      <c r="O32" s="790">
        <f t="shared" ref="O32:O38" si="74">0*44/28*265</f>
        <v>0</v>
      </c>
      <c r="P32" s="746">
        <f t="shared" ref="P32:P38" si="75">B32*D32*(N32/100)*O32</f>
        <v>0</v>
      </c>
      <c r="Q32" s="746"/>
      <c r="R32" s="746"/>
      <c r="S32" s="746">
        <f t="shared" ref="S32:S38" si="76">((44/28)*((B32*(D32*0.8)*(H32/100))-(J32/300))*0.0125)*300</f>
        <v>243.20558035714279</v>
      </c>
      <c r="T32" s="746">
        <f t="shared" ref="T32:T38" si="77">N32+H32</f>
        <v>100</v>
      </c>
      <c r="U32" s="746">
        <f t="shared" ref="U32:U38" si="78">J32+P32+S32</f>
        <v>461.83058035714282</v>
      </c>
      <c r="V32" s="516"/>
      <c r="W32" s="747">
        <v>0.83299999999999996</v>
      </c>
      <c r="X32" s="748">
        <f t="shared" ref="X32:X38" si="79">W32*D32*B32</f>
        <v>58.309999999999995</v>
      </c>
      <c r="Y32" s="747">
        <v>3.1230000000000002</v>
      </c>
      <c r="Z32" s="746">
        <f t="shared" ref="Z32:Z38" si="80">Y32*((B32*D32*0.8)-((((J32+P32+S32)/265)/(44/28))))</f>
        <v>171.42450829599059</v>
      </c>
      <c r="AA32" s="746"/>
      <c r="AB32" s="748">
        <v>0</v>
      </c>
      <c r="AC32" s="746">
        <f t="shared" ref="AC32:AC38" si="81">B32*AB32*28</f>
        <v>0</v>
      </c>
      <c r="AD32" s="747">
        <v>2.8000000000000001E-2</v>
      </c>
      <c r="AE32" s="748">
        <f t="shared" ref="AE32:AE38" si="82">B32*AD32*28</f>
        <v>78.400000000000006</v>
      </c>
      <c r="AF32" s="785">
        <f t="shared" ref="AF32:AF38" si="83">SUM(((AC32+AE32)/28)/1000)/B32</f>
        <v>2.8000000000000003E-5</v>
      </c>
      <c r="AG32" s="516"/>
      <c r="AH32" s="749">
        <f t="shared" ref="AH32:AH38" si="84">(U32+AC32+AE32+X32+Z32)/1000</f>
        <v>0.76996508865313329</v>
      </c>
      <c r="AI32" s="786"/>
      <c r="AJ32" s="748"/>
      <c r="AK32" s="746" t="s">
        <v>1085</v>
      </c>
      <c r="AL32" s="516" t="s">
        <v>1090</v>
      </c>
      <c r="AM32" s="516" t="s">
        <v>1087</v>
      </c>
      <c r="AN32" s="746" t="s">
        <v>1088</v>
      </c>
      <c r="AO32" s="757" t="s">
        <v>1093</v>
      </c>
      <c r="AP32" s="746"/>
      <c r="AQ32" s="746"/>
      <c r="AR32" s="516"/>
    </row>
    <row r="33" spans="1:44" ht="14.25" customHeight="1">
      <c r="A33" s="516" t="s">
        <v>1107</v>
      </c>
      <c r="B33" s="516">
        <v>100</v>
      </c>
      <c r="C33" s="516">
        <v>90</v>
      </c>
      <c r="D33" s="516">
        <v>0.4</v>
      </c>
      <c r="E33" s="788"/>
      <c r="F33" s="782"/>
      <c r="G33" s="782"/>
      <c r="H33" s="516">
        <v>75</v>
      </c>
      <c r="I33" s="748">
        <f t="shared" si="72"/>
        <v>4.1642857142857146</v>
      </c>
      <c r="J33" s="746">
        <f t="shared" si="73"/>
        <v>124.92857142857144</v>
      </c>
      <c r="K33" s="782"/>
      <c r="L33" s="782"/>
      <c r="M33" s="782"/>
      <c r="N33" s="516">
        <v>25</v>
      </c>
      <c r="O33" s="790">
        <f t="shared" si="74"/>
        <v>0</v>
      </c>
      <c r="P33" s="746">
        <f t="shared" si="75"/>
        <v>0</v>
      </c>
      <c r="Q33" s="746"/>
      <c r="R33" s="746"/>
      <c r="S33" s="746">
        <f t="shared" si="76"/>
        <v>138.97461734693883</v>
      </c>
      <c r="T33" s="746">
        <f t="shared" si="77"/>
        <v>100</v>
      </c>
      <c r="U33" s="746">
        <f t="shared" si="78"/>
        <v>263.90318877551027</v>
      </c>
      <c r="V33" s="516"/>
      <c r="W33" s="747">
        <v>0.83299999999999996</v>
      </c>
      <c r="X33" s="748">
        <f t="shared" si="79"/>
        <v>33.32</v>
      </c>
      <c r="Y33" s="747">
        <v>3.1230000000000002</v>
      </c>
      <c r="Z33" s="746">
        <f t="shared" si="80"/>
        <v>97.956861883423187</v>
      </c>
      <c r="AA33" s="746"/>
      <c r="AB33" s="748">
        <v>0</v>
      </c>
      <c r="AC33" s="746">
        <f t="shared" si="81"/>
        <v>0</v>
      </c>
      <c r="AD33" s="747">
        <v>1.3000000000000001E-2</v>
      </c>
      <c r="AE33" s="748">
        <f t="shared" si="82"/>
        <v>36.4</v>
      </c>
      <c r="AF33" s="785">
        <f t="shared" si="83"/>
        <v>1.2999999999999999E-5</v>
      </c>
      <c r="AG33" s="516"/>
      <c r="AH33" s="749">
        <f t="shared" si="84"/>
        <v>0.43158005065893346</v>
      </c>
      <c r="AI33" s="786"/>
      <c r="AJ33" s="748"/>
      <c r="AK33" s="746" t="s">
        <v>1085</v>
      </c>
      <c r="AL33" s="516" t="s">
        <v>1090</v>
      </c>
      <c r="AM33" s="516" t="s">
        <v>1087</v>
      </c>
      <c r="AN33" s="746" t="s">
        <v>1088</v>
      </c>
      <c r="AO33" s="757" t="s">
        <v>1093</v>
      </c>
      <c r="AP33" s="746"/>
      <c r="AQ33" s="746"/>
      <c r="AR33" s="516"/>
    </row>
    <row r="34" spans="1:44" ht="14.25" customHeight="1">
      <c r="A34" s="516" t="s">
        <v>179</v>
      </c>
      <c r="B34" s="516">
        <v>100</v>
      </c>
      <c r="C34" s="516">
        <v>90</v>
      </c>
      <c r="D34" s="516">
        <v>1.02</v>
      </c>
      <c r="E34" s="788"/>
      <c r="F34" s="788"/>
      <c r="G34" s="788"/>
      <c r="H34" s="516">
        <v>75</v>
      </c>
      <c r="I34" s="748">
        <f t="shared" si="72"/>
        <v>4.1642857142857146</v>
      </c>
      <c r="J34" s="746">
        <f t="shared" si="73"/>
        <v>318.56785714285718</v>
      </c>
      <c r="K34" s="782"/>
      <c r="L34" s="782"/>
      <c r="M34" s="782"/>
      <c r="N34" s="516">
        <v>25</v>
      </c>
      <c r="O34" s="790">
        <f t="shared" si="74"/>
        <v>0</v>
      </c>
      <c r="P34" s="746">
        <f t="shared" si="75"/>
        <v>0</v>
      </c>
      <c r="Q34" s="746"/>
      <c r="R34" s="746"/>
      <c r="S34" s="746">
        <f t="shared" si="76"/>
        <v>354.38527423469395</v>
      </c>
      <c r="T34" s="746">
        <f t="shared" si="77"/>
        <v>100</v>
      </c>
      <c r="U34" s="746">
        <f t="shared" si="78"/>
        <v>672.95313137755113</v>
      </c>
      <c r="V34" s="516"/>
      <c r="W34" s="747">
        <v>0.83299999999999996</v>
      </c>
      <c r="X34" s="748">
        <f t="shared" si="79"/>
        <v>84.965999999999994</v>
      </c>
      <c r="Y34" s="747">
        <v>3.1230000000000002</v>
      </c>
      <c r="Z34" s="746">
        <f t="shared" si="80"/>
        <v>249.78999780272918</v>
      </c>
      <c r="AA34" s="746"/>
      <c r="AB34" s="748">
        <v>0</v>
      </c>
      <c r="AC34" s="746">
        <f t="shared" si="81"/>
        <v>0</v>
      </c>
      <c r="AD34" s="747">
        <v>1.3000000000000001E-2</v>
      </c>
      <c r="AE34" s="748">
        <f t="shared" si="82"/>
        <v>36.4</v>
      </c>
      <c r="AF34" s="785">
        <f t="shared" si="83"/>
        <v>1.2999999999999999E-5</v>
      </c>
      <c r="AG34" s="516"/>
      <c r="AH34" s="749">
        <f t="shared" si="84"/>
        <v>1.0441091291802802</v>
      </c>
      <c r="AI34" s="786"/>
      <c r="AJ34" s="748"/>
      <c r="AK34" s="746" t="s">
        <v>1085</v>
      </c>
      <c r="AL34" s="516" t="s">
        <v>1090</v>
      </c>
      <c r="AM34" s="516" t="s">
        <v>1087</v>
      </c>
      <c r="AN34" s="746" t="s">
        <v>1088</v>
      </c>
      <c r="AO34" s="757" t="s">
        <v>1093</v>
      </c>
      <c r="AP34" s="746"/>
      <c r="AQ34" s="746"/>
      <c r="AR34" s="516"/>
    </row>
    <row r="35" spans="1:44" ht="14.25" customHeight="1">
      <c r="A35" s="516" t="s">
        <v>180</v>
      </c>
      <c r="B35" s="516">
        <v>100</v>
      </c>
      <c r="C35" s="516">
        <v>90</v>
      </c>
      <c r="D35" s="516">
        <v>0.33</v>
      </c>
      <c r="E35" s="788"/>
      <c r="F35" s="788"/>
      <c r="G35" s="788"/>
      <c r="H35" s="516">
        <v>75</v>
      </c>
      <c r="I35" s="748">
        <f t="shared" si="72"/>
        <v>4.1642857142857146</v>
      </c>
      <c r="J35" s="746">
        <f t="shared" si="73"/>
        <v>103.06607142857143</v>
      </c>
      <c r="K35" s="782"/>
      <c r="L35" s="782"/>
      <c r="M35" s="782"/>
      <c r="N35" s="516">
        <v>25</v>
      </c>
      <c r="O35" s="790">
        <f t="shared" si="74"/>
        <v>0</v>
      </c>
      <c r="P35" s="746">
        <f t="shared" si="75"/>
        <v>0</v>
      </c>
      <c r="Q35" s="746"/>
      <c r="R35" s="746"/>
      <c r="S35" s="746">
        <f t="shared" si="76"/>
        <v>114.6540593112245</v>
      </c>
      <c r="T35" s="746">
        <f t="shared" si="77"/>
        <v>100</v>
      </c>
      <c r="U35" s="746">
        <f t="shared" si="78"/>
        <v>217.72013073979593</v>
      </c>
      <c r="V35" s="516"/>
      <c r="W35" s="747">
        <v>0.83299999999999996</v>
      </c>
      <c r="X35" s="748">
        <f t="shared" si="79"/>
        <v>27.489000000000001</v>
      </c>
      <c r="Y35" s="747">
        <v>3.1230000000000002</v>
      </c>
      <c r="Z35" s="746">
        <f t="shared" si="80"/>
        <v>80.814411053824131</v>
      </c>
      <c r="AA35" s="746"/>
      <c r="AB35" s="748">
        <v>0</v>
      </c>
      <c r="AC35" s="746">
        <f t="shared" si="81"/>
        <v>0</v>
      </c>
      <c r="AD35" s="747">
        <v>1.3000000000000001E-2</v>
      </c>
      <c r="AE35" s="748">
        <f t="shared" si="82"/>
        <v>36.4</v>
      </c>
      <c r="AF35" s="785">
        <f t="shared" si="83"/>
        <v>1.2999999999999999E-5</v>
      </c>
      <c r="AG35" s="516"/>
      <c r="AH35" s="749">
        <f t="shared" si="84"/>
        <v>0.36242354179362007</v>
      </c>
      <c r="AI35" s="786"/>
      <c r="AJ35" s="748"/>
      <c r="AK35" s="746" t="s">
        <v>1085</v>
      </c>
      <c r="AL35" s="516" t="s">
        <v>1090</v>
      </c>
      <c r="AM35" s="516" t="s">
        <v>1087</v>
      </c>
      <c r="AN35" s="746" t="s">
        <v>1088</v>
      </c>
      <c r="AO35" s="757" t="s">
        <v>1093</v>
      </c>
      <c r="AP35" s="746"/>
      <c r="AQ35" s="746"/>
      <c r="AR35" s="516"/>
    </row>
    <row r="36" spans="1:44" ht="14.25" customHeight="1">
      <c r="A36" s="516" t="s">
        <v>181</v>
      </c>
      <c r="B36" s="516">
        <v>100</v>
      </c>
      <c r="C36" s="516">
        <v>90</v>
      </c>
      <c r="D36" s="516">
        <v>1.71</v>
      </c>
      <c r="E36" s="788"/>
      <c r="F36" s="788"/>
      <c r="G36" s="788"/>
      <c r="H36" s="516">
        <v>75</v>
      </c>
      <c r="I36" s="748">
        <f t="shared" si="72"/>
        <v>4.1642857142857146</v>
      </c>
      <c r="J36" s="746">
        <f t="shared" si="73"/>
        <v>534.06964285714287</v>
      </c>
      <c r="K36" s="782"/>
      <c r="L36" s="782"/>
      <c r="M36" s="782"/>
      <c r="N36" s="516">
        <v>25</v>
      </c>
      <c r="O36" s="790">
        <f t="shared" si="74"/>
        <v>0</v>
      </c>
      <c r="P36" s="746">
        <f t="shared" si="75"/>
        <v>0</v>
      </c>
      <c r="Q36" s="746"/>
      <c r="R36" s="746"/>
      <c r="S36" s="746">
        <f t="shared" si="76"/>
        <v>594.11648915816329</v>
      </c>
      <c r="T36" s="746">
        <f t="shared" si="77"/>
        <v>100</v>
      </c>
      <c r="U36" s="746">
        <f t="shared" si="78"/>
        <v>1128.1861320153062</v>
      </c>
      <c r="V36" s="516"/>
      <c r="W36" s="747">
        <v>0.83299999999999996</v>
      </c>
      <c r="X36" s="748">
        <f t="shared" si="79"/>
        <v>142.44299999999998</v>
      </c>
      <c r="Y36" s="747">
        <v>3.1230000000000002</v>
      </c>
      <c r="Z36" s="746">
        <f t="shared" si="80"/>
        <v>418.76558455163416</v>
      </c>
      <c r="AA36" s="746"/>
      <c r="AB36" s="748">
        <v>0</v>
      </c>
      <c r="AC36" s="746">
        <f t="shared" si="81"/>
        <v>0</v>
      </c>
      <c r="AD36" s="747">
        <v>0.28899999999999998</v>
      </c>
      <c r="AE36" s="748">
        <f t="shared" si="82"/>
        <v>809.19999999999993</v>
      </c>
      <c r="AF36" s="785">
        <f t="shared" si="83"/>
        <v>2.8899999999999998E-4</v>
      </c>
      <c r="AG36" s="516"/>
      <c r="AH36" s="749">
        <f t="shared" si="84"/>
        <v>2.4985947165669398</v>
      </c>
      <c r="AI36" s="786"/>
      <c r="AJ36" s="748"/>
      <c r="AK36" s="746" t="s">
        <v>1085</v>
      </c>
      <c r="AL36" s="516" t="s">
        <v>1090</v>
      </c>
      <c r="AM36" s="516" t="s">
        <v>1087</v>
      </c>
      <c r="AN36" s="746" t="s">
        <v>1088</v>
      </c>
      <c r="AO36" s="757" t="s">
        <v>1093</v>
      </c>
      <c r="AP36" s="746"/>
      <c r="AQ36" s="746"/>
      <c r="AR36" s="516"/>
    </row>
    <row r="37" spans="1:44" ht="14.25" customHeight="1">
      <c r="A37" s="516" t="s">
        <v>182</v>
      </c>
      <c r="B37" s="516">
        <v>100</v>
      </c>
      <c r="C37" s="516">
        <v>90</v>
      </c>
      <c r="D37" s="516">
        <v>1.82</v>
      </c>
      <c r="E37" s="788"/>
      <c r="F37" s="788"/>
      <c r="G37" s="788"/>
      <c r="H37" s="516">
        <v>75</v>
      </c>
      <c r="I37" s="748">
        <f t="shared" si="72"/>
        <v>4.1642857142857146</v>
      </c>
      <c r="J37" s="746">
        <f t="shared" si="73"/>
        <v>568.42500000000007</v>
      </c>
      <c r="K37" s="782"/>
      <c r="L37" s="782"/>
      <c r="M37" s="782"/>
      <c r="N37" s="516">
        <v>25</v>
      </c>
      <c r="O37" s="790">
        <f t="shared" si="74"/>
        <v>0</v>
      </c>
      <c r="P37" s="746">
        <f t="shared" si="75"/>
        <v>0</v>
      </c>
      <c r="Q37" s="746"/>
      <c r="R37" s="746"/>
      <c r="S37" s="746">
        <f t="shared" si="76"/>
        <v>632.33450892857149</v>
      </c>
      <c r="T37" s="746">
        <f t="shared" si="77"/>
        <v>100</v>
      </c>
      <c r="U37" s="746">
        <f t="shared" si="78"/>
        <v>1200.7595089285714</v>
      </c>
      <c r="V37" s="516"/>
      <c r="W37" s="747">
        <v>0.83299999999999996</v>
      </c>
      <c r="X37" s="748">
        <f t="shared" si="79"/>
        <v>151.60599999999999</v>
      </c>
      <c r="Y37" s="747">
        <v>3.1230000000000002</v>
      </c>
      <c r="Z37" s="746">
        <f t="shared" si="80"/>
        <v>445.70372156957546</v>
      </c>
      <c r="AA37" s="746"/>
      <c r="AB37" s="748">
        <v>0</v>
      </c>
      <c r="AC37" s="746">
        <f t="shared" si="81"/>
        <v>0</v>
      </c>
      <c r="AD37" s="747">
        <v>9.0999999999999998E-2</v>
      </c>
      <c r="AE37" s="748">
        <f t="shared" si="82"/>
        <v>254.79999999999998</v>
      </c>
      <c r="AF37" s="785">
        <f t="shared" si="83"/>
        <v>9.1000000000000003E-5</v>
      </c>
      <c r="AG37" s="516"/>
      <c r="AH37" s="749">
        <f t="shared" si="84"/>
        <v>2.0528692304981471</v>
      </c>
      <c r="AI37" s="786"/>
      <c r="AJ37" s="748"/>
      <c r="AK37" s="746" t="s">
        <v>1085</v>
      </c>
      <c r="AL37" s="516" t="s">
        <v>1090</v>
      </c>
      <c r="AM37" s="516" t="s">
        <v>1087</v>
      </c>
      <c r="AN37" s="746" t="s">
        <v>1088</v>
      </c>
      <c r="AO37" s="757" t="s">
        <v>1093</v>
      </c>
      <c r="AP37" s="746"/>
      <c r="AQ37" s="746"/>
      <c r="AR37" s="516"/>
    </row>
    <row r="38" spans="1:44" ht="14.25" customHeight="1">
      <c r="A38" s="516" t="s">
        <v>183</v>
      </c>
      <c r="B38" s="516">
        <v>100</v>
      </c>
      <c r="C38" s="516">
        <v>90</v>
      </c>
      <c r="D38" s="516">
        <v>1.71</v>
      </c>
      <c r="E38" s="788"/>
      <c r="F38" s="788"/>
      <c r="G38" s="788"/>
      <c r="H38" s="516">
        <v>75</v>
      </c>
      <c r="I38" s="748">
        <f t="shared" si="72"/>
        <v>4.1642857142857146</v>
      </c>
      <c r="J38" s="746">
        <f t="shared" si="73"/>
        <v>534.06964285714287</v>
      </c>
      <c r="K38" s="782"/>
      <c r="L38" s="782"/>
      <c r="M38" s="782"/>
      <c r="N38" s="516">
        <v>25</v>
      </c>
      <c r="O38" s="790">
        <f t="shared" si="74"/>
        <v>0</v>
      </c>
      <c r="P38" s="746">
        <f t="shared" si="75"/>
        <v>0</v>
      </c>
      <c r="Q38" s="746"/>
      <c r="R38" s="746"/>
      <c r="S38" s="746">
        <f t="shared" si="76"/>
        <v>594.11648915816329</v>
      </c>
      <c r="T38" s="746">
        <f t="shared" si="77"/>
        <v>100</v>
      </c>
      <c r="U38" s="746">
        <f t="shared" si="78"/>
        <v>1128.1861320153062</v>
      </c>
      <c r="V38" s="516"/>
      <c r="W38" s="747">
        <v>0.83299999999999996</v>
      </c>
      <c r="X38" s="748">
        <f t="shared" si="79"/>
        <v>142.44299999999998</v>
      </c>
      <c r="Y38" s="747">
        <v>3.1230000000000002</v>
      </c>
      <c r="Z38" s="746">
        <f t="shared" si="80"/>
        <v>418.76558455163416</v>
      </c>
      <c r="AA38" s="746"/>
      <c r="AB38" s="748">
        <v>0</v>
      </c>
      <c r="AC38" s="746">
        <f t="shared" si="81"/>
        <v>0</v>
      </c>
      <c r="AD38" s="747">
        <v>0.28899999999999998</v>
      </c>
      <c r="AE38" s="748">
        <f t="shared" si="82"/>
        <v>809.19999999999993</v>
      </c>
      <c r="AF38" s="785">
        <f t="shared" si="83"/>
        <v>2.8899999999999998E-4</v>
      </c>
      <c r="AG38" s="516"/>
      <c r="AH38" s="749">
        <f t="shared" si="84"/>
        <v>2.4985947165669398</v>
      </c>
      <c r="AI38" s="786"/>
      <c r="AJ38" s="748"/>
      <c r="AK38" s="746" t="s">
        <v>1085</v>
      </c>
      <c r="AL38" s="516" t="s">
        <v>1090</v>
      </c>
      <c r="AM38" s="516" t="s">
        <v>1087</v>
      </c>
      <c r="AN38" s="746"/>
      <c r="AO38" s="757" t="s">
        <v>1093</v>
      </c>
      <c r="AP38" s="746"/>
      <c r="AQ38" s="746"/>
      <c r="AR38" s="516"/>
    </row>
    <row r="39" spans="1:44" ht="14.25" customHeight="1">
      <c r="A39" s="516"/>
      <c r="B39" s="516"/>
      <c r="C39" s="516"/>
      <c r="D39" s="516"/>
      <c r="E39" s="788"/>
      <c r="F39" s="788"/>
      <c r="G39" s="788"/>
      <c r="H39" s="516"/>
      <c r="I39" s="748"/>
      <c r="J39" s="746"/>
      <c r="K39" s="782"/>
      <c r="L39" s="782"/>
      <c r="M39" s="782"/>
      <c r="N39" s="746"/>
      <c r="O39" s="746"/>
      <c r="P39" s="746"/>
      <c r="Q39" s="746"/>
      <c r="R39" s="746"/>
      <c r="S39" s="746"/>
      <c r="T39" s="746"/>
      <c r="U39" s="791">
        <f>SUM(U8:U38)</f>
        <v>29759.687787612245</v>
      </c>
      <c r="V39" s="516"/>
      <c r="W39" s="746"/>
      <c r="X39" s="746"/>
      <c r="Y39" s="746"/>
      <c r="Z39" s="746"/>
      <c r="AA39" s="746"/>
      <c r="AB39" s="791">
        <f>SUM(AB8:AB38)</f>
        <v>687.92850080535254</v>
      </c>
      <c r="AC39" s="791">
        <f>SUM(AC8:AC38)/1000</f>
        <v>192.61998022549867</v>
      </c>
      <c r="AD39" s="791">
        <f>SUM(AD8:AD38)</f>
        <v>131.70599999999999</v>
      </c>
      <c r="AE39" s="791">
        <f>SUM(AE8:AE38)/1000</f>
        <v>38.732399999999991</v>
      </c>
      <c r="AF39" s="787"/>
      <c r="AG39" s="746"/>
      <c r="AH39" s="787"/>
      <c r="AI39" s="792"/>
      <c r="AJ39" s="793">
        <f>SUM(AH8:AH38)</f>
        <v>285.64451906843681</v>
      </c>
      <c r="AK39" s="516"/>
      <c r="AL39" s="516"/>
      <c r="AM39" s="516"/>
      <c r="AN39" s="746"/>
      <c r="AO39" s="757"/>
      <c r="AP39" s="746"/>
      <c r="AQ39" s="746"/>
      <c r="AR39" s="516"/>
    </row>
    <row r="40" spans="1:44" ht="14.25" customHeight="1">
      <c r="A40" s="516"/>
      <c r="B40" s="516"/>
      <c r="C40" s="516"/>
      <c r="D40" s="748"/>
      <c r="E40" s="788"/>
      <c r="F40" s="788"/>
      <c r="G40" s="782"/>
      <c r="H40" s="516"/>
      <c r="I40" s="746"/>
      <c r="J40" s="746"/>
      <c r="K40" s="782"/>
      <c r="L40" s="782"/>
      <c r="M40" s="782"/>
      <c r="N40" s="746"/>
      <c r="O40" s="746"/>
      <c r="P40" s="746"/>
      <c r="Q40" s="746"/>
      <c r="R40" s="746"/>
      <c r="S40" s="746"/>
      <c r="T40" s="746"/>
      <c r="U40" s="746"/>
      <c r="V40" s="746"/>
      <c r="W40" s="746"/>
      <c r="X40" s="746"/>
      <c r="Y40" s="746"/>
      <c r="Z40" s="746"/>
      <c r="AA40" s="746"/>
      <c r="AB40" s="746"/>
      <c r="AC40" s="746"/>
      <c r="AD40" s="746"/>
      <c r="AE40" s="746"/>
      <c r="AF40" s="746"/>
      <c r="AG40" s="746"/>
      <c r="AH40" s="787"/>
      <c r="AI40" s="792"/>
      <c r="AJ40" s="787"/>
      <c r="AK40" s="516"/>
      <c r="AL40" s="516"/>
      <c r="AM40" s="516"/>
      <c r="AN40" s="746"/>
      <c r="AO40" s="757"/>
      <c r="AP40" s="746"/>
      <c r="AQ40" s="746"/>
      <c r="AR40" s="516"/>
    </row>
    <row r="41" spans="1:44" ht="14.25" customHeight="1">
      <c r="A41" s="516"/>
      <c r="B41" s="516"/>
      <c r="C41" s="516"/>
      <c r="D41" s="748"/>
      <c r="E41" s="516"/>
      <c r="F41" s="790"/>
      <c r="G41" s="746"/>
      <c r="H41" s="516"/>
      <c r="I41" s="516"/>
      <c r="J41" s="746"/>
      <c r="K41" s="516"/>
      <c r="L41" s="516"/>
      <c r="M41" s="746"/>
      <c r="N41" s="516"/>
      <c r="O41" s="516"/>
      <c r="P41" s="746"/>
      <c r="Q41" s="746"/>
      <c r="R41" s="746"/>
      <c r="S41" s="746"/>
      <c r="T41" s="746"/>
      <c r="U41" s="746"/>
      <c r="V41" s="746"/>
      <c r="W41" s="747"/>
      <c r="X41" s="746"/>
      <c r="Y41" s="746"/>
      <c r="Z41" s="746"/>
      <c r="AA41" s="516"/>
      <c r="AB41" s="748"/>
      <c r="AC41" s="516"/>
      <c r="AD41" s="747"/>
      <c r="AE41" s="746"/>
      <c r="AF41" s="746"/>
      <c r="AG41" s="749"/>
      <c r="AH41" s="516"/>
      <c r="AI41" s="750"/>
      <c r="AJ41" s="516"/>
      <c r="AK41" s="516"/>
      <c r="AL41" s="746"/>
      <c r="AM41" s="746"/>
      <c r="AN41" s="746"/>
      <c r="AO41" s="757"/>
      <c r="AP41" s="746"/>
      <c r="AQ41" s="746"/>
      <c r="AR41" s="746"/>
    </row>
    <row r="42" spans="1:44" ht="15.75" customHeight="1">
      <c r="A42" s="794" t="s">
        <v>1108</v>
      </c>
      <c r="B42" s="795"/>
      <c r="C42" s="794" t="s">
        <v>185</v>
      </c>
      <c r="D42" s="794" t="s">
        <v>283</v>
      </c>
      <c r="E42" s="794" t="s">
        <v>1061</v>
      </c>
      <c r="F42" s="794" t="s">
        <v>1109</v>
      </c>
      <c r="G42" s="796" t="s">
        <v>1110</v>
      </c>
      <c r="H42" s="795"/>
      <c r="I42" s="795"/>
      <c r="J42" s="797" t="s">
        <v>1111</v>
      </c>
      <c r="K42" s="797" t="s">
        <v>1112</v>
      </c>
      <c r="L42" s="794"/>
      <c r="M42" s="794"/>
      <c r="N42" s="794"/>
      <c r="O42" s="794"/>
      <c r="P42" s="795"/>
      <c r="Q42" s="794"/>
      <c r="R42" s="794"/>
      <c r="S42" s="794"/>
      <c r="T42" s="794"/>
      <c r="U42" s="795"/>
      <c r="V42" s="794"/>
      <c r="W42" s="794"/>
      <c r="X42" s="795"/>
      <c r="Y42" s="794"/>
      <c r="Z42" s="794"/>
      <c r="AA42" s="798"/>
      <c r="AB42" s="798"/>
      <c r="AC42" s="798"/>
      <c r="AD42" s="798"/>
      <c r="AE42" s="798"/>
      <c r="AF42" s="798"/>
      <c r="AG42" s="799"/>
      <c r="AH42" s="798"/>
      <c r="AI42" s="800"/>
      <c r="AJ42" s="798"/>
      <c r="AK42" s="798"/>
      <c r="AL42" s="798"/>
      <c r="AM42" s="798"/>
      <c r="AN42" s="798"/>
      <c r="AO42" s="801"/>
      <c r="AP42" s="798"/>
      <c r="AQ42" s="798"/>
      <c r="AR42" s="798"/>
    </row>
    <row r="43" spans="1:44" ht="14.25" customHeight="1">
      <c r="A43" s="791"/>
      <c r="C43" s="791"/>
      <c r="D43" s="791"/>
      <c r="E43" s="791"/>
      <c r="F43" s="791"/>
      <c r="J43" s="802"/>
      <c r="K43" s="803"/>
      <c r="L43" s="791"/>
      <c r="M43" s="791"/>
      <c r="N43" s="791"/>
      <c r="O43" s="791"/>
      <c r="Q43" s="791"/>
      <c r="R43" s="791"/>
      <c r="S43" s="791"/>
      <c r="T43" s="791"/>
      <c r="V43" s="791"/>
      <c r="W43" s="791"/>
      <c r="Y43" s="791"/>
      <c r="Z43" s="791"/>
      <c r="AA43" s="746"/>
      <c r="AB43" s="746"/>
      <c r="AC43" s="746"/>
      <c r="AD43" s="746"/>
      <c r="AE43" s="746"/>
      <c r="AF43" s="746"/>
      <c r="AG43" s="749"/>
      <c r="AH43" s="746"/>
      <c r="AI43" s="804"/>
      <c r="AJ43" s="746"/>
      <c r="AK43" s="746"/>
      <c r="AL43" s="746"/>
      <c r="AM43" s="746"/>
      <c r="AN43" s="746"/>
      <c r="AO43" s="757"/>
      <c r="AP43" s="746"/>
      <c r="AQ43" s="746"/>
      <c r="AR43" s="746"/>
    </row>
    <row r="44" spans="1:44" ht="14.25" customHeight="1">
      <c r="A44" s="791" t="s">
        <v>184</v>
      </c>
      <c r="C44" s="746"/>
      <c r="D44" s="746"/>
      <c r="E44" s="746"/>
      <c r="F44" s="746"/>
      <c r="J44" s="802"/>
      <c r="K44" s="804"/>
      <c r="L44" s="746"/>
      <c r="M44" s="746"/>
      <c r="N44" s="746"/>
      <c r="O44" s="746"/>
      <c r="Q44" s="746"/>
      <c r="R44" s="746"/>
      <c r="S44" s="746"/>
      <c r="T44" s="791"/>
      <c r="V44" s="746"/>
      <c r="W44" s="746"/>
      <c r="Y44" s="746"/>
      <c r="Z44" s="746"/>
      <c r="AA44" s="746"/>
      <c r="AB44" s="746"/>
      <c r="AC44" s="746"/>
      <c r="AD44" s="746"/>
      <c r="AE44" s="746"/>
      <c r="AF44" s="746"/>
      <c r="AG44" s="749"/>
      <c r="AH44" s="746"/>
      <c r="AI44" s="804"/>
      <c r="AJ44" s="746"/>
      <c r="AK44" s="746"/>
      <c r="AL44" s="746"/>
      <c r="AM44" s="746"/>
      <c r="AN44" s="746"/>
      <c r="AO44" s="757"/>
      <c r="AP44" s="746"/>
      <c r="AQ44" s="746"/>
      <c r="AR44" s="746"/>
    </row>
    <row r="45" spans="1:44" ht="14.25" customHeight="1">
      <c r="A45" s="746" t="s">
        <v>187</v>
      </c>
      <c r="C45" s="746">
        <v>1</v>
      </c>
      <c r="D45" s="746" t="s">
        <v>77</v>
      </c>
      <c r="E45" s="790">
        <v>0.42499999999999999</v>
      </c>
      <c r="F45" s="746" t="s">
        <v>1113</v>
      </c>
      <c r="G45" s="749">
        <f t="shared" ref="G45:G51" si="85">(C45*1000*E45)/1000</f>
        <v>0.42499999999999999</v>
      </c>
      <c r="J45" s="805" t="s">
        <v>1664</v>
      </c>
      <c r="K45" s="804" t="e">
        <f t="shared" ref="K45:K85" si="86">J45*C45</f>
        <v>#VALUE!</v>
      </c>
      <c r="L45" s="746"/>
      <c r="M45" s="746"/>
      <c r="N45" s="746"/>
      <c r="O45" s="746"/>
      <c r="Q45" s="746"/>
      <c r="R45" s="746"/>
      <c r="S45" s="746"/>
      <c r="T45" s="791"/>
      <c r="V45" s="746"/>
      <c r="W45" s="746"/>
      <c r="Y45" s="746"/>
      <c r="Z45" s="746"/>
      <c r="AA45" s="746"/>
      <c r="AB45" s="746"/>
      <c r="AC45" s="746"/>
      <c r="AD45" s="746"/>
      <c r="AE45" s="746"/>
      <c r="AF45" s="746"/>
      <c r="AH45" s="746"/>
      <c r="AI45" s="804"/>
      <c r="AJ45" s="746"/>
      <c r="AK45" s="746" t="s">
        <v>1114</v>
      </c>
      <c r="AL45" s="746" t="s">
        <v>1115</v>
      </c>
      <c r="AM45" s="516" t="s">
        <v>1116</v>
      </c>
      <c r="AN45" s="746"/>
      <c r="AO45" s="757" t="s">
        <v>1117</v>
      </c>
      <c r="AP45" s="746"/>
      <c r="AQ45" s="746"/>
      <c r="AR45" s="746"/>
    </row>
    <row r="46" spans="1:44" ht="14.25" customHeight="1">
      <c r="A46" s="746" t="s">
        <v>188</v>
      </c>
      <c r="C46" s="746">
        <v>1</v>
      </c>
      <c r="D46" s="746" t="s">
        <v>77</v>
      </c>
      <c r="E46" s="790">
        <v>0.108</v>
      </c>
      <c r="F46" s="746" t="s">
        <v>1113</v>
      </c>
      <c r="G46" s="749">
        <f t="shared" si="85"/>
        <v>0.108</v>
      </c>
      <c r="J46" s="805" t="s">
        <v>1664</v>
      </c>
      <c r="K46" s="804" t="e">
        <f t="shared" si="86"/>
        <v>#VALUE!</v>
      </c>
      <c r="L46" s="746"/>
      <c r="M46" s="746"/>
      <c r="N46" s="746"/>
      <c r="O46" s="746"/>
      <c r="Q46" s="746"/>
      <c r="R46" s="746"/>
      <c r="S46" s="746"/>
      <c r="T46" s="791"/>
      <c r="V46" s="746"/>
      <c r="W46" s="746"/>
      <c r="Y46" s="746"/>
      <c r="Z46" s="746"/>
      <c r="AA46" s="746"/>
      <c r="AB46" s="746"/>
      <c r="AC46" s="746"/>
      <c r="AD46" s="746"/>
      <c r="AE46" s="746"/>
      <c r="AF46" s="746"/>
      <c r="AH46" s="746"/>
      <c r="AI46" s="804"/>
      <c r="AJ46" s="746"/>
      <c r="AK46" s="746">
        <v>17</v>
      </c>
      <c r="AL46" s="746" t="s">
        <v>1118</v>
      </c>
      <c r="AM46" s="516" t="s">
        <v>1119</v>
      </c>
      <c r="AN46" s="746"/>
      <c r="AO46" s="757"/>
      <c r="AP46" s="746"/>
      <c r="AQ46" s="746"/>
      <c r="AR46" s="746"/>
    </row>
    <row r="47" spans="1:44" ht="14.25" customHeight="1">
      <c r="A47" s="516" t="s">
        <v>189</v>
      </c>
      <c r="C47" s="746">
        <v>1</v>
      </c>
      <c r="D47" s="746" t="s">
        <v>77</v>
      </c>
      <c r="E47" s="790">
        <v>0.12</v>
      </c>
      <c r="F47" s="746" t="s">
        <v>1113</v>
      </c>
      <c r="G47" s="749">
        <f t="shared" si="85"/>
        <v>0.12</v>
      </c>
      <c r="J47" s="805" t="s">
        <v>1664</v>
      </c>
      <c r="K47" s="804" t="e">
        <f t="shared" si="86"/>
        <v>#VALUE!</v>
      </c>
      <c r="L47" s="746"/>
      <c r="M47" s="746"/>
      <c r="N47" s="746"/>
      <c r="O47" s="746"/>
      <c r="Q47" s="746"/>
      <c r="R47" s="746"/>
      <c r="S47" s="746"/>
      <c r="T47" s="791"/>
      <c r="V47" s="516"/>
      <c r="W47" s="746"/>
      <c r="Y47" s="746"/>
      <c r="Z47" s="746"/>
      <c r="AA47" s="746"/>
      <c r="AB47" s="746"/>
      <c r="AC47" s="746"/>
      <c r="AD47" s="746"/>
      <c r="AE47" s="746"/>
      <c r="AF47" s="746"/>
      <c r="AH47" s="746"/>
      <c r="AI47" s="804"/>
      <c r="AJ47" s="746"/>
      <c r="AK47" s="746">
        <v>17</v>
      </c>
      <c r="AL47" s="746" t="s">
        <v>1120</v>
      </c>
      <c r="AM47" s="516" t="s">
        <v>1119</v>
      </c>
      <c r="AN47" s="746"/>
      <c r="AO47" s="757"/>
      <c r="AP47" s="746"/>
      <c r="AQ47" s="746"/>
      <c r="AR47" s="746"/>
    </row>
    <row r="48" spans="1:44" ht="14.25" customHeight="1">
      <c r="A48" s="516" t="s">
        <v>190</v>
      </c>
      <c r="C48" s="746">
        <v>1</v>
      </c>
      <c r="D48" s="746" t="s">
        <v>77</v>
      </c>
      <c r="E48" s="790">
        <v>0.64</v>
      </c>
      <c r="F48" s="746" t="s">
        <v>1113</v>
      </c>
      <c r="G48" s="749">
        <f t="shared" si="85"/>
        <v>0.64</v>
      </c>
      <c r="J48" s="805" t="s">
        <v>1664</v>
      </c>
      <c r="K48" s="804" t="e">
        <f t="shared" si="86"/>
        <v>#VALUE!</v>
      </c>
      <c r="L48" s="746"/>
      <c r="M48" s="746"/>
      <c r="N48" s="746"/>
      <c r="O48" s="746"/>
      <c r="Q48" s="746"/>
      <c r="R48" s="746"/>
      <c r="S48" s="746"/>
      <c r="T48" s="791"/>
      <c r="V48" s="516"/>
      <c r="W48" s="746"/>
      <c r="Y48" s="746"/>
      <c r="Z48" s="746"/>
      <c r="AA48" s="746"/>
      <c r="AB48" s="746"/>
      <c r="AC48" s="746"/>
      <c r="AD48" s="746"/>
      <c r="AE48" s="746"/>
      <c r="AF48" s="746"/>
      <c r="AH48" s="746"/>
      <c r="AI48" s="804"/>
      <c r="AJ48" s="746"/>
      <c r="AK48" s="746">
        <v>17</v>
      </c>
      <c r="AL48" s="746" t="s">
        <v>1120</v>
      </c>
      <c r="AM48" s="516" t="s">
        <v>1119</v>
      </c>
      <c r="AN48" s="746"/>
      <c r="AO48" s="757"/>
      <c r="AP48" s="746"/>
      <c r="AQ48" s="746"/>
      <c r="AR48" s="746"/>
    </row>
    <row r="49" spans="1:44" ht="14.25" customHeight="1">
      <c r="A49" s="516" t="s">
        <v>191</v>
      </c>
      <c r="C49" s="746">
        <v>1</v>
      </c>
      <c r="D49" s="746" t="s">
        <v>77</v>
      </c>
      <c r="E49" s="790">
        <v>2.5</v>
      </c>
      <c r="F49" s="746" t="s">
        <v>1113</v>
      </c>
      <c r="G49" s="749">
        <f t="shared" si="85"/>
        <v>2.5</v>
      </c>
      <c r="J49" s="805" t="s">
        <v>1664</v>
      </c>
      <c r="K49" s="804" t="e">
        <f t="shared" si="86"/>
        <v>#VALUE!</v>
      </c>
      <c r="L49" s="746"/>
      <c r="M49" s="746"/>
      <c r="N49" s="746"/>
      <c r="O49" s="746"/>
      <c r="Q49" s="746"/>
      <c r="R49" s="746"/>
      <c r="S49" s="746"/>
      <c r="T49" s="791"/>
      <c r="V49" s="516"/>
      <c r="W49" s="746"/>
      <c r="Y49" s="746"/>
      <c r="Z49" s="746"/>
      <c r="AA49" s="746"/>
      <c r="AB49" s="746"/>
      <c r="AC49" s="746"/>
      <c r="AD49" s="746"/>
      <c r="AE49" s="746"/>
      <c r="AF49" s="746"/>
      <c r="AH49" s="746"/>
      <c r="AI49" s="804"/>
      <c r="AJ49" s="746"/>
      <c r="AK49" s="746">
        <v>17</v>
      </c>
      <c r="AL49" s="746" t="s">
        <v>1120</v>
      </c>
      <c r="AM49" s="516" t="s">
        <v>1119</v>
      </c>
      <c r="AN49" s="746"/>
      <c r="AO49" s="757"/>
      <c r="AP49" s="746"/>
      <c r="AQ49" s="746"/>
      <c r="AR49" s="746"/>
    </row>
    <row r="50" spans="1:44" ht="14.25" customHeight="1">
      <c r="A50" s="516" t="s">
        <v>192</v>
      </c>
      <c r="C50" s="746">
        <v>1</v>
      </c>
      <c r="D50" s="746" t="s">
        <v>77</v>
      </c>
      <c r="E50" s="790">
        <v>4.0000000000000001E-3</v>
      </c>
      <c r="F50" s="746" t="s">
        <v>1113</v>
      </c>
      <c r="G50" s="749">
        <f t="shared" si="85"/>
        <v>4.0000000000000001E-3</v>
      </c>
      <c r="J50" s="805" t="s">
        <v>1664</v>
      </c>
      <c r="K50" s="804" t="e">
        <f t="shared" si="86"/>
        <v>#VALUE!</v>
      </c>
      <c r="L50" s="746"/>
      <c r="M50" s="746"/>
      <c r="N50" s="746"/>
      <c r="O50" s="746"/>
      <c r="Q50" s="746"/>
      <c r="R50" s="746"/>
      <c r="S50" s="746"/>
      <c r="T50" s="791"/>
      <c r="V50" s="516"/>
      <c r="W50" s="746"/>
      <c r="Y50" s="746"/>
      <c r="Z50" s="746"/>
      <c r="AA50" s="746"/>
      <c r="AB50" s="746"/>
      <c r="AC50" s="746"/>
      <c r="AD50" s="746"/>
      <c r="AE50" s="746"/>
      <c r="AF50" s="746"/>
      <c r="AH50" s="746"/>
      <c r="AI50" s="804"/>
      <c r="AJ50" s="746"/>
      <c r="AK50" s="746">
        <v>17</v>
      </c>
      <c r="AL50" s="746" t="s">
        <v>1120</v>
      </c>
      <c r="AM50" s="516" t="s">
        <v>1119</v>
      </c>
      <c r="AN50" s="746"/>
      <c r="AO50" s="757"/>
      <c r="AP50" s="746"/>
      <c r="AQ50" s="746"/>
      <c r="AR50" s="746"/>
    </row>
    <row r="51" spans="1:44" ht="14.25" customHeight="1">
      <c r="A51" s="516" t="s">
        <v>193</v>
      </c>
      <c r="C51" s="746">
        <v>1</v>
      </c>
      <c r="D51" s="746" t="s">
        <v>77</v>
      </c>
      <c r="E51" s="790">
        <v>0.12</v>
      </c>
      <c r="F51" s="746" t="s">
        <v>1113</v>
      </c>
      <c r="G51" s="749">
        <f t="shared" si="85"/>
        <v>0.12</v>
      </c>
      <c r="J51" s="805" t="s">
        <v>1664</v>
      </c>
      <c r="K51" s="804" t="e">
        <f t="shared" si="86"/>
        <v>#VALUE!</v>
      </c>
      <c r="L51" s="746"/>
      <c r="M51" s="746"/>
      <c r="N51" s="746"/>
      <c r="O51" s="746"/>
      <c r="Q51" s="746"/>
      <c r="R51" s="746"/>
      <c r="S51" s="746"/>
      <c r="T51" s="791"/>
      <c r="V51" s="516"/>
      <c r="W51" s="746"/>
      <c r="Y51" s="746"/>
      <c r="Z51" s="746"/>
      <c r="AA51" s="746"/>
      <c r="AB51" s="746"/>
      <c r="AC51" s="746"/>
      <c r="AD51" s="746"/>
      <c r="AE51" s="746"/>
      <c r="AF51" s="746"/>
      <c r="AH51" s="746"/>
      <c r="AI51" s="804"/>
      <c r="AJ51" s="746"/>
      <c r="AK51" s="746">
        <v>17</v>
      </c>
      <c r="AL51" s="746" t="s">
        <v>1120</v>
      </c>
      <c r="AM51" s="516" t="s">
        <v>1119</v>
      </c>
      <c r="AN51" s="746"/>
      <c r="AO51" s="757"/>
      <c r="AP51" s="746"/>
      <c r="AQ51" s="746"/>
      <c r="AR51" s="746"/>
    </row>
    <row r="52" spans="1:44" ht="14.25" customHeight="1">
      <c r="A52" s="516"/>
      <c r="C52" s="746"/>
      <c r="D52" s="746"/>
      <c r="E52" s="790"/>
      <c r="F52" s="746"/>
      <c r="G52" s="749"/>
      <c r="J52" s="802"/>
      <c r="K52" s="804">
        <f t="shared" si="86"/>
        <v>0</v>
      </c>
      <c r="L52" s="746"/>
      <c r="M52" s="746"/>
      <c r="N52" s="746"/>
      <c r="O52" s="746"/>
      <c r="Q52" s="746"/>
      <c r="R52" s="746"/>
      <c r="S52" s="746"/>
      <c r="T52" s="791"/>
      <c r="V52" s="516"/>
      <c r="W52" s="746"/>
      <c r="Y52" s="746"/>
      <c r="Z52" s="746"/>
      <c r="AA52" s="746"/>
      <c r="AB52" s="746"/>
      <c r="AC52" s="746"/>
      <c r="AD52" s="746"/>
      <c r="AE52" s="746"/>
      <c r="AF52" s="746"/>
      <c r="AH52" s="746"/>
      <c r="AI52" s="804"/>
      <c r="AJ52" s="746"/>
      <c r="AK52" s="746"/>
      <c r="AL52" s="746"/>
      <c r="AM52" s="746"/>
      <c r="AN52" s="516"/>
      <c r="AO52" s="757"/>
      <c r="AP52" s="746"/>
      <c r="AQ52" s="746"/>
      <c r="AR52" s="746"/>
    </row>
    <row r="53" spans="1:44" ht="12.75" customHeight="1">
      <c r="A53" s="516"/>
      <c r="C53" s="746"/>
      <c r="D53" s="746"/>
      <c r="E53" s="790"/>
      <c r="F53" s="746"/>
      <c r="G53" s="749"/>
      <c r="J53" s="802"/>
      <c r="K53" s="804">
        <f t="shared" si="86"/>
        <v>0</v>
      </c>
      <c r="L53" s="746"/>
      <c r="M53" s="746"/>
      <c r="N53" s="746"/>
      <c r="O53" s="746"/>
      <c r="Q53" s="746"/>
      <c r="R53" s="746"/>
      <c r="S53" s="746"/>
      <c r="T53" s="791"/>
      <c r="V53" s="516"/>
      <c r="W53" s="746"/>
      <c r="Y53" s="746"/>
      <c r="Z53" s="746"/>
      <c r="AA53" s="746"/>
      <c r="AB53" s="746"/>
      <c r="AC53" s="746"/>
      <c r="AD53" s="746"/>
      <c r="AE53" s="746"/>
      <c r="AF53" s="746"/>
      <c r="AH53" s="746"/>
      <c r="AI53" s="804"/>
      <c r="AJ53" s="746"/>
      <c r="AK53" s="746"/>
      <c r="AL53" s="746"/>
      <c r="AM53" s="746"/>
      <c r="AN53" s="516"/>
      <c r="AO53" s="757"/>
      <c r="AP53" s="746"/>
      <c r="AQ53" s="746"/>
      <c r="AR53" s="746"/>
    </row>
    <row r="54" spans="1:44" ht="12.75" customHeight="1">
      <c r="A54" s="752" t="s">
        <v>194</v>
      </c>
      <c r="C54" s="746"/>
      <c r="D54" s="746"/>
      <c r="E54" s="790"/>
      <c r="F54" s="746"/>
      <c r="G54" s="749"/>
      <c r="J54" s="802"/>
      <c r="K54" s="804">
        <f t="shared" si="86"/>
        <v>0</v>
      </c>
      <c r="L54" s="746"/>
      <c r="M54" s="746"/>
      <c r="N54" s="746"/>
      <c r="O54" s="746"/>
      <c r="Q54" s="746"/>
      <c r="R54" s="746"/>
      <c r="S54" s="746"/>
      <c r="T54" s="791"/>
      <c r="V54" s="516"/>
      <c r="W54" s="746"/>
      <c r="Y54" s="746"/>
      <c r="Z54" s="746"/>
      <c r="AA54" s="746"/>
      <c r="AB54" s="746"/>
      <c r="AC54" s="746"/>
      <c r="AD54" s="746"/>
      <c r="AE54" s="746"/>
      <c r="AF54" s="746"/>
      <c r="AH54" s="746"/>
      <c r="AI54" s="804"/>
      <c r="AJ54" s="746"/>
      <c r="AK54" s="746"/>
      <c r="AL54" s="746"/>
      <c r="AM54" s="746"/>
      <c r="AN54" s="746"/>
      <c r="AO54" s="757"/>
      <c r="AP54" s="746"/>
      <c r="AQ54" s="746"/>
      <c r="AR54" s="746"/>
    </row>
    <row r="55" spans="1:44" ht="12.75" customHeight="1">
      <c r="A55" s="516" t="s">
        <v>195</v>
      </c>
      <c r="C55" s="746">
        <v>1</v>
      </c>
      <c r="D55" s="746" t="s">
        <v>77</v>
      </c>
      <c r="E55" s="790">
        <v>0.25</v>
      </c>
      <c r="F55" s="746" t="s">
        <v>1113</v>
      </c>
      <c r="G55" s="749">
        <f t="shared" ref="G55:G76" si="87">(C55*E55)</f>
        <v>0.25</v>
      </c>
      <c r="J55" s="805" t="s">
        <v>1664</v>
      </c>
      <c r="K55" s="804" t="e">
        <f t="shared" si="86"/>
        <v>#VALUE!</v>
      </c>
      <c r="L55" s="516"/>
      <c r="M55" s="516"/>
      <c r="N55" s="746"/>
      <c r="O55" s="516"/>
      <c r="Q55" s="746"/>
      <c r="R55" s="516"/>
      <c r="S55" s="516"/>
      <c r="T55" s="516"/>
      <c r="V55" s="516"/>
      <c r="W55" s="516"/>
      <c r="Y55" s="516"/>
      <c r="Z55" s="516"/>
      <c r="AA55" s="516"/>
      <c r="AB55" s="516"/>
      <c r="AC55" s="516"/>
      <c r="AD55" s="516"/>
      <c r="AE55" s="516"/>
      <c r="AF55" s="516"/>
      <c r="AH55" s="516"/>
      <c r="AI55" s="750"/>
      <c r="AJ55" s="516"/>
      <c r="AK55" s="516">
        <v>17</v>
      </c>
      <c r="AL55" s="746" t="s">
        <v>1120</v>
      </c>
      <c r="AM55" s="516" t="s">
        <v>1119</v>
      </c>
      <c r="AN55" s="746"/>
      <c r="AO55" s="757"/>
      <c r="AP55" s="516"/>
      <c r="AQ55" s="516"/>
      <c r="AR55" s="516"/>
    </row>
    <row r="56" spans="1:44" ht="12.75" customHeight="1">
      <c r="A56" s="516" t="s">
        <v>196</v>
      </c>
      <c r="C56" s="746">
        <v>1</v>
      </c>
      <c r="D56" s="746" t="s">
        <v>77</v>
      </c>
      <c r="E56" s="790">
        <v>0.18</v>
      </c>
      <c r="F56" s="746" t="s">
        <v>1113</v>
      </c>
      <c r="G56" s="749">
        <f t="shared" si="87"/>
        <v>0.18</v>
      </c>
      <c r="J56" s="805" t="s">
        <v>1664</v>
      </c>
      <c r="K56" s="804" t="e">
        <f t="shared" si="86"/>
        <v>#VALUE!</v>
      </c>
      <c r="L56" s="516"/>
      <c r="M56" s="516"/>
      <c r="N56" s="746"/>
      <c r="O56" s="516"/>
      <c r="Q56" s="746"/>
      <c r="R56" s="516"/>
      <c r="S56" s="516"/>
      <c r="T56" s="516"/>
      <c r="V56" s="516"/>
      <c r="W56" s="516"/>
      <c r="Y56" s="516"/>
      <c r="Z56" s="516"/>
      <c r="AA56" s="516"/>
      <c r="AB56" s="516"/>
      <c r="AC56" s="516"/>
      <c r="AD56" s="516"/>
      <c r="AE56" s="516"/>
      <c r="AF56" s="516"/>
      <c r="AH56" s="516"/>
      <c r="AI56" s="750"/>
      <c r="AJ56" s="516"/>
      <c r="AK56" s="516">
        <v>17</v>
      </c>
      <c r="AL56" s="746" t="s">
        <v>1120</v>
      </c>
      <c r="AM56" s="516" t="s">
        <v>1119</v>
      </c>
      <c r="AN56" s="746"/>
      <c r="AO56" s="757"/>
      <c r="AP56" s="516"/>
      <c r="AQ56" s="516"/>
      <c r="AR56" s="516"/>
    </row>
    <row r="57" spans="1:44" ht="12.75" customHeight="1">
      <c r="A57" s="516" t="s">
        <v>197</v>
      </c>
      <c r="C57" s="746">
        <v>1</v>
      </c>
      <c r="D57" s="746" t="s">
        <v>77</v>
      </c>
      <c r="E57" s="790">
        <v>0.87</v>
      </c>
      <c r="F57" s="746" t="s">
        <v>1113</v>
      </c>
      <c r="G57" s="749">
        <f t="shared" si="87"/>
        <v>0.87</v>
      </c>
      <c r="J57" s="805" t="s">
        <v>1664</v>
      </c>
      <c r="K57" s="804" t="e">
        <f t="shared" si="86"/>
        <v>#VALUE!</v>
      </c>
      <c r="L57" s="516"/>
      <c r="M57" s="516"/>
      <c r="N57" s="746"/>
      <c r="O57" s="516"/>
      <c r="Q57" s="746"/>
      <c r="R57" s="516"/>
      <c r="S57" s="516"/>
      <c r="T57" s="516"/>
      <c r="V57" s="516"/>
      <c r="W57" s="516"/>
      <c r="Y57" s="516"/>
      <c r="Z57" s="516"/>
      <c r="AA57" s="516"/>
      <c r="AB57" s="516"/>
      <c r="AC57" s="516"/>
      <c r="AD57" s="516"/>
      <c r="AE57" s="516"/>
      <c r="AF57" s="516"/>
      <c r="AH57" s="516"/>
      <c r="AI57" s="750"/>
      <c r="AJ57" s="516"/>
      <c r="AK57" s="516">
        <v>18</v>
      </c>
      <c r="AL57" s="746" t="s">
        <v>1121</v>
      </c>
      <c r="AM57" s="516" t="s">
        <v>1122</v>
      </c>
      <c r="AN57" s="746"/>
      <c r="AO57" s="757"/>
      <c r="AP57" s="516"/>
      <c r="AQ57" s="516"/>
      <c r="AR57" s="516"/>
    </row>
    <row r="58" spans="1:44" ht="12.75" customHeight="1">
      <c r="A58" s="516" t="s">
        <v>198</v>
      </c>
      <c r="C58" s="746">
        <v>1</v>
      </c>
      <c r="D58" s="746" t="s">
        <v>77</v>
      </c>
      <c r="E58" s="790" t="s">
        <v>1664</v>
      </c>
      <c r="F58" s="746" t="s">
        <v>1113</v>
      </c>
      <c r="G58" s="749" t="e">
        <f t="shared" si="87"/>
        <v>#VALUE!</v>
      </c>
      <c r="J58" s="805" t="s">
        <v>1664</v>
      </c>
      <c r="K58" s="804" t="e">
        <f t="shared" si="86"/>
        <v>#VALUE!</v>
      </c>
      <c r="L58" s="516"/>
      <c r="M58" s="516"/>
      <c r="N58" s="746"/>
      <c r="O58" s="516"/>
      <c r="Q58" s="746"/>
      <c r="R58" s="516"/>
      <c r="S58" s="516"/>
      <c r="T58" s="516"/>
      <c r="V58" s="516"/>
      <c r="W58" s="516"/>
      <c r="Y58" s="516"/>
      <c r="Z58" s="516"/>
      <c r="AA58" s="516"/>
      <c r="AB58" s="516"/>
      <c r="AC58" s="516"/>
      <c r="AD58" s="516"/>
      <c r="AE58" s="516"/>
      <c r="AF58" s="516"/>
      <c r="AH58" s="516"/>
      <c r="AI58" s="750"/>
      <c r="AJ58" s="516"/>
      <c r="AK58" s="516">
        <v>18</v>
      </c>
      <c r="AL58" s="746" t="s">
        <v>1121</v>
      </c>
      <c r="AM58" s="516" t="s">
        <v>1122</v>
      </c>
      <c r="AN58" s="746"/>
      <c r="AO58" s="757"/>
      <c r="AP58" s="516"/>
      <c r="AQ58" s="516"/>
      <c r="AR58" s="516"/>
    </row>
    <row r="59" spans="1:44" ht="12.75" customHeight="1">
      <c r="A59" s="516" t="s">
        <v>199</v>
      </c>
      <c r="C59" s="746">
        <v>1</v>
      </c>
      <c r="D59" s="746" t="s">
        <v>77</v>
      </c>
      <c r="E59" s="790" t="s">
        <v>1664</v>
      </c>
      <c r="F59" s="746" t="s">
        <v>1113</v>
      </c>
      <c r="G59" s="749" t="e">
        <f t="shared" si="87"/>
        <v>#VALUE!</v>
      </c>
      <c r="J59" s="805" t="s">
        <v>1664</v>
      </c>
      <c r="K59" s="804" t="e">
        <f t="shared" si="86"/>
        <v>#VALUE!</v>
      </c>
      <c r="L59" s="516"/>
      <c r="M59" s="516"/>
      <c r="N59" s="746"/>
      <c r="O59" s="516"/>
      <c r="Q59" s="746"/>
      <c r="R59" s="516"/>
      <c r="S59" s="516"/>
      <c r="T59" s="516"/>
      <c r="V59" s="516"/>
      <c r="W59" s="516"/>
      <c r="Y59" s="516"/>
      <c r="Z59" s="516"/>
      <c r="AA59" s="516"/>
      <c r="AB59" s="516"/>
      <c r="AC59" s="516"/>
      <c r="AD59" s="516"/>
      <c r="AE59" s="516"/>
      <c r="AF59" s="516"/>
      <c r="AH59" s="516"/>
      <c r="AI59" s="750"/>
      <c r="AJ59" s="516"/>
      <c r="AK59" s="516">
        <v>18</v>
      </c>
      <c r="AL59" s="746" t="s">
        <v>1121</v>
      </c>
      <c r="AM59" s="516" t="s">
        <v>1122</v>
      </c>
      <c r="AN59" s="746"/>
      <c r="AO59" s="757" t="s">
        <v>1117</v>
      </c>
      <c r="AP59" s="516"/>
      <c r="AQ59" s="516"/>
      <c r="AR59" s="516"/>
    </row>
    <row r="60" spans="1:44" ht="12.75" customHeight="1">
      <c r="A60" s="516" t="s">
        <v>200</v>
      </c>
      <c r="C60" s="746">
        <v>1</v>
      </c>
      <c r="D60" s="746" t="s">
        <v>77</v>
      </c>
      <c r="E60" s="790">
        <v>0.05</v>
      </c>
      <c r="F60" s="746" t="s">
        <v>1113</v>
      </c>
      <c r="G60" s="749">
        <f t="shared" si="87"/>
        <v>0.05</v>
      </c>
      <c r="J60" s="805" t="s">
        <v>1664</v>
      </c>
      <c r="K60" s="804" t="e">
        <f t="shared" si="86"/>
        <v>#VALUE!</v>
      </c>
      <c r="L60" s="746"/>
      <c r="M60" s="746"/>
      <c r="N60" s="746"/>
      <c r="O60" s="746"/>
      <c r="Q60" s="746"/>
      <c r="R60" s="746"/>
      <c r="S60" s="746"/>
      <c r="T60" s="791"/>
      <c r="V60" s="516"/>
      <c r="W60" s="746"/>
      <c r="Y60" s="746"/>
      <c r="Z60" s="746"/>
      <c r="AA60" s="746"/>
      <c r="AB60" s="746"/>
      <c r="AC60" s="746"/>
      <c r="AD60" s="746"/>
      <c r="AE60" s="746"/>
      <c r="AF60" s="746"/>
      <c r="AH60" s="746"/>
      <c r="AI60" s="804"/>
      <c r="AJ60" s="746"/>
      <c r="AK60" s="516">
        <v>18</v>
      </c>
      <c r="AL60" s="746" t="s">
        <v>1121</v>
      </c>
      <c r="AM60" s="516" t="s">
        <v>1122</v>
      </c>
      <c r="AN60" s="746"/>
      <c r="AO60" s="757"/>
      <c r="AP60" s="746"/>
      <c r="AQ60" s="746"/>
      <c r="AR60" s="746"/>
    </row>
    <row r="61" spans="1:44" ht="12.75" customHeight="1">
      <c r="A61" s="516" t="s">
        <v>201</v>
      </c>
      <c r="C61" s="746">
        <v>1</v>
      </c>
      <c r="D61" s="746" t="s">
        <v>77</v>
      </c>
      <c r="E61" s="790" t="s">
        <v>1664</v>
      </c>
      <c r="F61" s="746" t="s">
        <v>1113</v>
      </c>
      <c r="G61" s="749" t="e">
        <f t="shared" si="87"/>
        <v>#VALUE!</v>
      </c>
      <c r="J61" s="805" t="s">
        <v>1664</v>
      </c>
      <c r="K61" s="804" t="e">
        <f t="shared" si="86"/>
        <v>#VALUE!</v>
      </c>
      <c r="L61" s="746"/>
      <c r="M61" s="746"/>
      <c r="N61" s="746"/>
      <c r="O61" s="746"/>
      <c r="Q61" s="746"/>
      <c r="R61" s="746"/>
      <c r="S61" s="746"/>
      <c r="T61" s="791"/>
      <c r="V61" s="516"/>
      <c r="W61" s="746"/>
      <c r="Y61" s="746"/>
      <c r="Z61" s="746"/>
      <c r="AA61" s="746"/>
      <c r="AB61" s="746"/>
      <c r="AC61" s="746"/>
      <c r="AD61" s="746"/>
      <c r="AE61" s="746"/>
      <c r="AF61" s="746"/>
      <c r="AH61" s="746"/>
      <c r="AI61" s="804"/>
      <c r="AJ61" s="746"/>
      <c r="AK61" s="516">
        <v>18</v>
      </c>
      <c r="AL61" s="746" t="s">
        <v>1121</v>
      </c>
      <c r="AM61" s="516" t="s">
        <v>1122</v>
      </c>
      <c r="AN61" s="746"/>
      <c r="AO61" s="757" t="s">
        <v>1117</v>
      </c>
      <c r="AP61" s="746"/>
      <c r="AQ61" s="746"/>
      <c r="AR61" s="746"/>
    </row>
    <row r="62" spans="1:44" ht="12.75" customHeight="1">
      <c r="A62" s="516" t="s">
        <v>202</v>
      </c>
      <c r="C62" s="746">
        <v>1</v>
      </c>
      <c r="D62" s="746" t="s">
        <v>77</v>
      </c>
      <c r="E62" s="790" t="s">
        <v>1664</v>
      </c>
      <c r="F62" s="746" t="s">
        <v>1113</v>
      </c>
      <c r="G62" s="749" t="e">
        <f t="shared" si="87"/>
        <v>#VALUE!</v>
      </c>
      <c r="J62" s="805" t="s">
        <v>1664</v>
      </c>
      <c r="K62" s="804" t="e">
        <f t="shared" si="86"/>
        <v>#VALUE!</v>
      </c>
      <c r="L62" s="746"/>
      <c r="M62" s="746"/>
      <c r="N62" s="746"/>
      <c r="O62" s="746"/>
      <c r="Q62" s="746"/>
      <c r="R62" s="746"/>
      <c r="S62" s="746"/>
      <c r="T62" s="791"/>
      <c r="V62" s="516"/>
      <c r="W62" s="746"/>
      <c r="Y62" s="746"/>
      <c r="Z62" s="746"/>
      <c r="AA62" s="746"/>
      <c r="AB62" s="746"/>
      <c r="AC62" s="746"/>
      <c r="AD62" s="746"/>
      <c r="AE62" s="746"/>
      <c r="AF62" s="746"/>
      <c r="AH62" s="746"/>
      <c r="AI62" s="804"/>
      <c r="AJ62" s="746"/>
      <c r="AK62" s="516">
        <v>18</v>
      </c>
      <c r="AL62" s="746" t="s">
        <v>1121</v>
      </c>
      <c r="AM62" s="516" t="s">
        <v>1122</v>
      </c>
      <c r="AN62" s="746"/>
      <c r="AO62" s="757"/>
      <c r="AP62" s="746"/>
      <c r="AQ62" s="746"/>
      <c r="AR62" s="746"/>
    </row>
    <row r="63" spans="1:44" ht="12.75" customHeight="1">
      <c r="A63" s="516" t="s">
        <v>191</v>
      </c>
      <c r="C63" s="746">
        <v>1</v>
      </c>
      <c r="D63" s="746" t="s">
        <v>77</v>
      </c>
      <c r="E63" s="790">
        <v>2.7</v>
      </c>
      <c r="F63" s="746" t="s">
        <v>1113</v>
      </c>
      <c r="G63" s="749">
        <f t="shared" si="87"/>
        <v>2.7</v>
      </c>
      <c r="J63" s="805" t="s">
        <v>1664</v>
      </c>
      <c r="K63" s="804" t="e">
        <f t="shared" si="86"/>
        <v>#VALUE!</v>
      </c>
      <c r="L63" s="746"/>
      <c r="M63" s="746"/>
      <c r="N63" s="746"/>
      <c r="O63" s="746"/>
      <c r="Q63" s="746"/>
      <c r="R63" s="746"/>
      <c r="S63" s="746"/>
      <c r="T63" s="791"/>
      <c r="V63" s="516"/>
      <c r="W63" s="746"/>
      <c r="Y63" s="746"/>
      <c r="Z63" s="746"/>
      <c r="AA63" s="746"/>
      <c r="AB63" s="746"/>
      <c r="AC63" s="746"/>
      <c r="AD63" s="746"/>
      <c r="AE63" s="746"/>
      <c r="AF63" s="746"/>
      <c r="AH63" s="746"/>
      <c r="AI63" s="804"/>
      <c r="AJ63" s="746"/>
      <c r="AK63" s="516">
        <v>18</v>
      </c>
      <c r="AL63" s="746" t="s">
        <v>1121</v>
      </c>
      <c r="AM63" s="516" t="s">
        <v>1122</v>
      </c>
      <c r="AN63" s="746"/>
      <c r="AO63" s="757"/>
      <c r="AP63" s="746"/>
      <c r="AQ63" s="746"/>
      <c r="AR63" s="746"/>
    </row>
    <row r="64" spans="1:44" ht="12.75" customHeight="1">
      <c r="A64" s="516" t="s">
        <v>203</v>
      </c>
      <c r="C64" s="746">
        <v>1</v>
      </c>
      <c r="D64" s="746" t="s">
        <v>77</v>
      </c>
      <c r="E64" s="790">
        <v>3.55</v>
      </c>
      <c r="F64" s="746" t="s">
        <v>1113</v>
      </c>
      <c r="G64" s="749">
        <f t="shared" si="87"/>
        <v>3.55</v>
      </c>
      <c r="J64" s="805" t="s">
        <v>1664</v>
      </c>
      <c r="K64" s="804" t="e">
        <f t="shared" si="86"/>
        <v>#VALUE!</v>
      </c>
      <c r="L64" s="746"/>
      <c r="M64" s="746"/>
      <c r="N64" s="746"/>
      <c r="O64" s="746"/>
      <c r="Q64" s="746"/>
      <c r="R64" s="746"/>
      <c r="S64" s="746"/>
      <c r="T64" s="791"/>
      <c r="V64" s="516"/>
      <c r="W64" s="746"/>
      <c r="Y64" s="746"/>
      <c r="Z64" s="746"/>
      <c r="AA64" s="746"/>
      <c r="AB64" s="746"/>
      <c r="AC64" s="746"/>
      <c r="AD64" s="746"/>
      <c r="AE64" s="746"/>
      <c r="AF64" s="746"/>
      <c r="AH64" s="746"/>
      <c r="AI64" s="804"/>
      <c r="AJ64" s="746"/>
      <c r="AK64" s="516">
        <v>18</v>
      </c>
      <c r="AL64" s="746" t="s">
        <v>1121</v>
      </c>
      <c r="AM64" s="516" t="s">
        <v>1122</v>
      </c>
      <c r="AN64" s="746"/>
      <c r="AO64" s="757"/>
      <c r="AP64" s="746"/>
      <c r="AQ64" s="746"/>
      <c r="AR64" s="746"/>
    </row>
    <row r="65" spans="1:44" ht="12.75" customHeight="1">
      <c r="A65" s="516" t="s">
        <v>204</v>
      </c>
      <c r="C65" s="746">
        <v>1</v>
      </c>
      <c r="D65" s="746" t="s">
        <v>77</v>
      </c>
      <c r="E65" s="790">
        <v>3.54</v>
      </c>
      <c r="F65" s="746" t="s">
        <v>1113</v>
      </c>
      <c r="G65" s="749">
        <f t="shared" si="87"/>
        <v>3.54</v>
      </c>
      <c r="J65" s="805" t="s">
        <v>1664</v>
      </c>
      <c r="K65" s="804" t="e">
        <f t="shared" si="86"/>
        <v>#VALUE!</v>
      </c>
      <c r="L65" s="746"/>
      <c r="M65" s="746"/>
      <c r="N65" s="746"/>
      <c r="O65" s="746"/>
      <c r="Q65" s="746"/>
      <c r="R65" s="746"/>
      <c r="S65" s="746"/>
      <c r="T65" s="791"/>
      <c r="V65" s="516"/>
      <c r="W65" s="746"/>
      <c r="Y65" s="746"/>
      <c r="Z65" s="746"/>
      <c r="AA65" s="746"/>
      <c r="AB65" s="746"/>
      <c r="AC65" s="746"/>
      <c r="AD65" s="746"/>
      <c r="AE65" s="746"/>
      <c r="AF65" s="746"/>
      <c r="AH65" s="746"/>
      <c r="AI65" s="804"/>
      <c r="AJ65" s="746"/>
      <c r="AK65" s="516">
        <v>18</v>
      </c>
      <c r="AL65" s="746" t="s">
        <v>1121</v>
      </c>
      <c r="AM65" s="516" t="s">
        <v>1122</v>
      </c>
      <c r="AN65" s="746"/>
      <c r="AO65" s="757"/>
      <c r="AP65" s="746"/>
      <c r="AQ65" s="746"/>
      <c r="AR65" s="746"/>
    </row>
    <row r="66" spans="1:44" ht="12.75" customHeight="1">
      <c r="A66" s="516" t="s">
        <v>205</v>
      </c>
      <c r="C66" s="746">
        <v>1</v>
      </c>
      <c r="D66" s="746" t="s">
        <v>77</v>
      </c>
      <c r="E66" s="790">
        <v>8.75</v>
      </c>
      <c r="F66" s="746" t="s">
        <v>1113</v>
      </c>
      <c r="G66" s="749">
        <f t="shared" si="87"/>
        <v>8.75</v>
      </c>
      <c r="J66" s="805" t="s">
        <v>1664</v>
      </c>
      <c r="K66" s="804" t="e">
        <f t="shared" si="86"/>
        <v>#VALUE!</v>
      </c>
      <c r="L66" s="746"/>
      <c r="M66" s="746"/>
      <c r="N66" s="746"/>
      <c r="O66" s="746"/>
      <c r="Q66" s="746"/>
      <c r="R66" s="746"/>
      <c r="S66" s="746"/>
      <c r="T66" s="791"/>
      <c r="V66" s="516"/>
      <c r="W66" s="746"/>
      <c r="Y66" s="746"/>
      <c r="Z66" s="746"/>
      <c r="AA66" s="746"/>
      <c r="AB66" s="746"/>
      <c r="AC66" s="746"/>
      <c r="AD66" s="746"/>
      <c r="AE66" s="746"/>
      <c r="AF66" s="746"/>
      <c r="AH66" s="746"/>
      <c r="AI66" s="804"/>
      <c r="AJ66" s="746"/>
      <c r="AK66" s="516"/>
      <c r="AL66" s="746"/>
      <c r="AM66" s="516"/>
      <c r="AN66" s="746"/>
      <c r="AO66" s="757"/>
      <c r="AP66" s="746"/>
      <c r="AQ66" s="746"/>
      <c r="AR66" s="746"/>
    </row>
    <row r="67" spans="1:44" ht="12.75" customHeight="1">
      <c r="A67" s="516" t="s">
        <v>206</v>
      </c>
      <c r="C67" s="746">
        <v>1</v>
      </c>
      <c r="D67" s="746" t="s">
        <v>77</v>
      </c>
      <c r="E67" s="790" t="e">
        <v>#REF!</v>
      </c>
      <c r="F67" s="746" t="s">
        <v>1113</v>
      </c>
      <c r="G67" s="749" t="e">
        <f t="shared" si="87"/>
        <v>#REF!</v>
      </c>
      <c r="J67" s="805" t="s">
        <v>1664</v>
      </c>
      <c r="K67" s="804" t="e">
        <f t="shared" si="86"/>
        <v>#VALUE!</v>
      </c>
      <c r="L67" s="746"/>
      <c r="M67" s="746"/>
      <c r="N67" s="746"/>
      <c r="O67" s="746"/>
      <c r="Q67" s="746"/>
      <c r="R67" s="746"/>
      <c r="S67" s="746"/>
      <c r="T67" s="791"/>
      <c r="V67" s="516"/>
      <c r="W67" s="746"/>
      <c r="Y67" s="746"/>
      <c r="Z67" s="746"/>
      <c r="AA67" s="746"/>
      <c r="AB67" s="746"/>
      <c r="AC67" s="746"/>
      <c r="AD67" s="746"/>
      <c r="AE67" s="746"/>
      <c r="AF67" s="746"/>
      <c r="AH67" s="746"/>
      <c r="AI67" s="804"/>
      <c r="AJ67" s="746"/>
      <c r="AK67" s="516">
        <v>18</v>
      </c>
      <c r="AL67" s="746" t="s">
        <v>1121</v>
      </c>
      <c r="AM67" s="516" t="s">
        <v>1122</v>
      </c>
      <c r="AN67" s="746"/>
      <c r="AO67" s="757" t="s">
        <v>1117</v>
      </c>
      <c r="AP67" s="746"/>
      <c r="AQ67" s="746"/>
      <c r="AR67" s="746"/>
    </row>
    <row r="68" spans="1:44" ht="12.75" customHeight="1">
      <c r="A68" s="516" t="s">
        <v>207</v>
      </c>
      <c r="C68" s="746">
        <v>1</v>
      </c>
      <c r="D68" s="746" t="s">
        <v>77</v>
      </c>
      <c r="E68" s="790">
        <v>0.12</v>
      </c>
      <c r="F68" s="746" t="s">
        <v>1113</v>
      </c>
      <c r="G68" s="749">
        <f t="shared" si="87"/>
        <v>0.12</v>
      </c>
      <c r="J68" s="805" t="s">
        <v>1664</v>
      </c>
      <c r="K68" s="804" t="e">
        <f t="shared" si="86"/>
        <v>#VALUE!</v>
      </c>
      <c r="L68" s="746"/>
      <c r="M68" s="746"/>
      <c r="N68" s="746"/>
      <c r="O68" s="746"/>
      <c r="Q68" s="746"/>
      <c r="R68" s="746"/>
      <c r="S68" s="746"/>
      <c r="T68" s="791"/>
      <c r="V68" s="516"/>
      <c r="W68" s="746"/>
      <c r="Y68" s="746"/>
      <c r="Z68" s="746"/>
      <c r="AA68" s="746"/>
      <c r="AB68" s="746"/>
      <c r="AC68" s="746"/>
      <c r="AD68" s="746"/>
      <c r="AE68" s="746"/>
      <c r="AF68" s="746"/>
      <c r="AH68" s="746"/>
      <c r="AI68" s="804"/>
      <c r="AJ68" s="746"/>
      <c r="AK68" s="516">
        <v>18</v>
      </c>
      <c r="AL68" s="746" t="s">
        <v>1121</v>
      </c>
      <c r="AM68" s="516" t="s">
        <v>1122</v>
      </c>
      <c r="AN68" s="746"/>
      <c r="AO68" s="757"/>
      <c r="AP68" s="746"/>
      <c r="AQ68" s="746"/>
      <c r="AR68" s="746"/>
    </row>
    <row r="69" spans="1:44" ht="12.75" customHeight="1">
      <c r="A69" s="516" t="s">
        <v>193</v>
      </c>
      <c r="C69" s="746">
        <v>1</v>
      </c>
      <c r="D69" s="746" t="s">
        <v>77</v>
      </c>
      <c r="E69" s="790" t="s">
        <v>1664</v>
      </c>
      <c r="F69" s="746" t="s">
        <v>1113</v>
      </c>
      <c r="G69" s="749" t="e">
        <f t="shared" si="87"/>
        <v>#VALUE!</v>
      </c>
      <c r="J69" s="805" t="s">
        <v>1664</v>
      </c>
      <c r="K69" s="804" t="e">
        <f t="shared" si="86"/>
        <v>#VALUE!</v>
      </c>
      <c r="L69" s="746"/>
      <c r="M69" s="746"/>
      <c r="N69" s="746"/>
      <c r="O69" s="746"/>
      <c r="Q69" s="746"/>
      <c r="R69" s="746"/>
      <c r="S69" s="746"/>
      <c r="T69" s="791"/>
      <c r="V69" s="516"/>
      <c r="W69" s="746"/>
      <c r="Y69" s="746"/>
      <c r="Z69" s="746"/>
      <c r="AA69" s="746"/>
      <c r="AB69" s="746"/>
      <c r="AC69" s="746"/>
      <c r="AD69" s="746"/>
      <c r="AE69" s="746"/>
      <c r="AF69" s="746"/>
      <c r="AH69" s="746"/>
      <c r="AI69" s="804"/>
      <c r="AJ69" s="746"/>
      <c r="AK69" s="516">
        <v>18</v>
      </c>
      <c r="AL69" s="746" t="s">
        <v>1121</v>
      </c>
      <c r="AM69" s="516" t="s">
        <v>1122</v>
      </c>
      <c r="AN69" s="746"/>
      <c r="AO69" s="757"/>
      <c r="AP69" s="746"/>
      <c r="AQ69" s="746"/>
      <c r="AR69" s="746"/>
    </row>
    <row r="70" spans="1:44" ht="12.75" customHeight="1">
      <c r="A70" s="516" t="s">
        <v>208</v>
      </c>
      <c r="C70" s="746">
        <v>1</v>
      </c>
      <c r="D70" s="746" t="s">
        <v>77</v>
      </c>
      <c r="E70" s="790" t="s">
        <v>1664</v>
      </c>
      <c r="F70" s="746" t="s">
        <v>1113</v>
      </c>
      <c r="G70" s="749" t="e">
        <f t="shared" si="87"/>
        <v>#VALUE!</v>
      </c>
      <c r="J70" s="805" t="s">
        <v>1664</v>
      </c>
      <c r="K70" s="804" t="e">
        <f t="shared" si="86"/>
        <v>#VALUE!</v>
      </c>
      <c r="L70" s="746"/>
      <c r="M70" s="746"/>
      <c r="N70" s="746"/>
      <c r="O70" s="746"/>
      <c r="Q70" s="746"/>
      <c r="R70" s="746"/>
      <c r="S70" s="746"/>
      <c r="T70" s="791"/>
      <c r="V70" s="516"/>
      <c r="W70" s="746"/>
      <c r="Y70" s="746"/>
      <c r="Z70" s="746"/>
      <c r="AA70" s="746"/>
      <c r="AB70" s="746"/>
      <c r="AC70" s="746"/>
      <c r="AD70" s="746"/>
      <c r="AE70" s="746"/>
      <c r="AF70" s="746"/>
      <c r="AH70" s="746"/>
      <c r="AI70" s="804"/>
      <c r="AJ70" s="746"/>
      <c r="AK70" s="516">
        <v>18</v>
      </c>
      <c r="AL70" s="746" t="s">
        <v>1121</v>
      </c>
      <c r="AM70" s="516" t="s">
        <v>1122</v>
      </c>
      <c r="AN70" s="746"/>
      <c r="AO70" s="757"/>
      <c r="AP70" s="746"/>
      <c r="AQ70" s="746"/>
      <c r="AR70" s="746"/>
    </row>
    <row r="71" spans="1:44" ht="12.75" customHeight="1">
      <c r="A71" s="516" t="s">
        <v>209</v>
      </c>
      <c r="C71" s="746">
        <v>1</v>
      </c>
      <c r="D71" s="746" t="s">
        <v>77</v>
      </c>
      <c r="E71" s="790" t="s">
        <v>1664</v>
      </c>
      <c r="F71" s="746" t="s">
        <v>1113</v>
      </c>
      <c r="G71" s="749" t="e">
        <f t="shared" si="87"/>
        <v>#VALUE!</v>
      </c>
      <c r="J71" s="805" t="s">
        <v>1664</v>
      </c>
      <c r="K71" s="804" t="e">
        <f t="shared" si="86"/>
        <v>#VALUE!</v>
      </c>
      <c r="L71" s="746"/>
      <c r="M71" s="746"/>
      <c r="N71" s="746"/>
      <c r="O71" s="746"/>
      <c r="Q71" s="746"/>
      <c r="R71" s="746"/>
      <c r="S71" s="746"/>
      <c r="T71" s="791"/>
      <c r="V71" s="516"/>
      <c r="W71" s="746"/>
      <c r="Y71" s="746"/>
      <c r="Z71" s="746"/>
      <c r="AA71" s="746"/>
      <c r="AB71" s="746"/>
      <c r="AC71" s="746"/>
      <c r="AD71" s="746"/>
      <c r="AE71" s="746"/>
      <c r="AF71" s="746"/>
      <c r="AH71" s="746"/>
      <c r="AI71" s="804"/>
      <c r="AJ71" s="746"/>
      <c r="AK71" s="516">
        <v>18</v>
      </c>
      <c r="AL71" s="746" t="s">
        <v>1121</v>
      </c>
      <c r="AM71" s="516" t="s">
        <v>1122</v>
      </c>
      <c r="AN71" s="746"/>
      <c r="AO71" s="757"/>
      <c r="AP71" s="746"/>
      <c r="AQ71" s="746"/>
      <c r="AR71" s="746"/>
    </row>
    <row r="72" spans="1:44" ht="12.75" customHeight="1">
      <c r="A72" s="516" t="s">
        <v>210</v>
      </c>
      <c r="C72" s="746">
        <v>1</v>
      </c>
      <c r="D72" s="746" t="s">
        <v>77</v>
      </c>
      <c r="E72" s="790" t="s">
        <v>1664</v>
      </c>
      <c r="F72" s="746" t="s">
        <v>1113</v>
      </c>
      <c r="G72" s="749" t="e">
        <f t="shared" si="87"/>
        <v>#VALUE!</v>
      </c>
      <c r="J72" s="805" t="s">
        <v>1664</v>
      </c>
      <c r="K72" s="804" t="e">
        <f t="shared" si="86"/>
        <v>#VALUE!</v>
      </c>
      <c r="L72" s="746"/>
      <c r="M72" s="746"/>
      <c r="N72" s="746"/>
      <c r="O72" s="746"/>
      <c r="Q72" s="746"/>
      <c r="R72" s="746"/>
      <c r="S72" s="746"/>
      <c r="T72" s="791"/>
      <c r="V72" s="516"/>
      <c r="W72" s="746"/>
      <c r="Y72" s="746"/>
      <c r="Z72" s="746"/>
      <c r="AA72" s="746"/>
      <c r="AB72" s="746"/>
      <c r="AC72" s="746"/>
      <c r="AD72" s="746"/>
      <c r="AE72" s="746"/>
      <c r="AF72" s="746"/>
      <c r="AH72" s="746"/>
      <c r="AI72" s="804"/>
      <c r="AJ72" s="746"/>
      <c r="AK72" s="516">
        <v>18</v>
      </c>
      <c r="AL72" s="746" t="s">
        <v>1121</v>
      </c>
      <c r="AM72" s="516" t="s">
        <v>1122</v>
      </c>
      <c r="AN72" s="746"/>
      <c r="AO72" s="757"/>
      <c r="AP72" s="746"/>
      <c r="AQ72" s="746"/>
      <c r="AR72" s="746"/>
    </row>
    <row r="73" spans="1:44" ht="12.75" customHeight="1">
      <c r="A73" s="516" t="s">
        <v>211</v>
      </c>
      <c r="C73" s="746">
        <v>1</v>
      </c>
      <c r="D73" s="746" t="s">
        <v>77</v>
      </c>
      <c r="E73" s="790" t="s">
        <v>1664</v>
      </c>
      <c r="F73" s="746" t="s">
        <v>1113</v>
      </c>
      <c r="G73" s="749" t="e">
        <f t="shared" si="87"/>
        <v>#VALUE!</v>
      </c>
      <c r="J73" s="805" t="s">
        <v>1664</v>
      </c>
      <c r="K73" s="804" t="e">
        <f t="shared" si="86"/>
        <v>#VALUE!</v>
      </c>
      <c r="L73" s="746"/>
      <c r="M73" s="746"/>
      <c r="N73" s="746"/>
      <c r="O73" s="746"/>
      <c r="Q73" s="746"/>
      <c r="R73" s="746"/>
      <c r="S73" s="746"/>
      <c r="T73" s="791"/>
      <c r="V73" s="516"/>
      <c r="W73" s="746"/>
      <c r="Y73" s="746"/>
      <c r="Z73" s="746"/>
      <c r="AA73" s="746"/>
      <c r="AB73" s="746"/>
      <c r="AC73" s="746"/>
      <c r="AD73" s="746"/>
      <c r="AE73" s="746"/>
      <c r="AF73" s="746"/>
      <c r="AH73" s="746"/>
      <c r="AI73" s="804"/>
      <c r="AJ73" s="746"/>
      <c r="AK73" s="516">
        <v>18</v>
      </c>
      <c r="AL73" s="746" t="s">
        <v>1121</v>
      </c>
      <c r="AM73" s="516" t="s">
        <v>1122</v>
      </c>
      <c r="AN73" s="746"/>
      <c r="AO73" s="757"/>
      <c r="AP73" s="746"/>
      <c r="AQ73" s="746"/>
      <c r="AR73" s="746"/>
    </row>
    <row r="74" spans="1:44" ht="12.75" customHeight="1">
      <c r="A74" s="516" t="s">
        <v>212</v>
      </c>
      <c r="C74" s="746">
        <v>1</v>
      </c>
      <c r="D74" s="746" t="s">
        <v>77</v>
      </c>
      <c r="E74" s="790" t="s">
        <v>1664</v>
      </c>
      <c r="F74" s="746" t="s">
        <v>1113</v>
      </c>
      <c r="G74" s="749" t="e">
        <f t="shared" si="87"/>
        <v>#VALUE!</v>
      </c>
      <c r="J74" s="805" t="s">
        <v>1664</v>
      </c>
      <c r="K74" s="804" t="e">
        <f t="shared" si="86"/>
        <v>#VALUE!</v>
      </c>
      <c r="L74" s="746"/>
      <c r="M74" s="746"/>
      <c r="N74" s="746"/>
      <c r="O74" s="746"/>
      <c r="Q74" s="746"/>
      <c r="R74" s="746"/>
      <c r="S74" s="746"/>
      <c r="T74" s="791"/>
      <c r="V74" s="516"/>
      <c r="W74" s="746"/>
      <c r="Y74" s="746"/>
      <c r="Z74" s="746"/>
      <c r="AA74" s="746"/>
      <c r="AB74" s="746"/>
      <c r="AC74" s="746"/>
      <c r="AD74" s="746"/>
      <c r="AE74" s="746"/>
      <c r="AF74" s="746"/>
      <c r="AH74" s="746"/>
      <c r="AI74" s="804"/>
      <c r="AJ74" s="746"/>
      <c r="AK74" s="516">
        <v>18</v>
      </c>
      <c r="AL74" s="746" t="s">
        <v>1121</v>
      </c>
      <c r="AM74" s="516" t="s">
        <v>1122</v>
      </c>
      <c r="AN74" s="746"/>
      <c r="AO74" s="757"/>
      <c r="AP74" s="746"/>
      <c r="AQ74" s="746"/>
      <c r="AR74" s="746"/>
    </row>
    <row r="75" spans="1:44" ht="12.75" customHeight="1">
      <c r="A75" s="516" t="s">
        <v>213</v>
      </c>
      <c r="C75" s="746">
        <v>1</v>
      </c>
      <c r="D75" s="746" t="s">
        <v>77</v>
      </c>
      <c r="E75" s="790" t="s">
        <v>1664</v>
      </c>
      <c r="F75" s="746" t="s">
        <v>1113</v>
      </c>
      <c r="G75" s="749" t="e">
        <f t="shared" si="87"/>
        <v>#VALUE!</v>
      </c>
      <c r="J75" s="805" t="s">
        <v>1664</v>
      </c>
      <c r="K75" s="804" t="e">
        <f t="shared" si="86"/>
        <v>#VALUE!</v>
      </c>
      <c r="L75" s="746"/>
      <c r="M75" s="746"/>
      <c r="N75" s="746"/>
      <c r="O75" s="746"/>
      <c r="Q75" s="746"/>
      <c r="R75" s="746"/>
      <c r="S75" s="746"/>
      <c r="T75" s="791"/>
      <c r="V75" s="516"/>
      <c r="W75" s="746"/>
      <c r="Y75" s="746"/>
      <c r="Z75" s="746"/>
      <c r="AA75" s="746"/>
      <c r="AB75" s="746"/>
      <c r="AC75" s="746"/>
      <c r="AD75" s="746"/>
      <c r="AE75" s="746"/>
      <c r="AF75" s="746"/>
      <c r="AH75" s="746"/>
      <c r="AI75" s="804"/>
      <c r="AJ75" s="746"/>
      <c r="AK75" s="746"/>
      <c r="AL75" s="746"/>
      <c r="AM75" s="516"/>
      <c r="AN75" s="746"/>
      <c r="AO75" s="757"/>
      <c r="AP75" s="746"/>
      <c r="AQ75" s="746"/>
      <c r="AR75" s="746"/>
    </row>
    <row r="76" spans="1:44" ht="12.75" customHeight="1">
      <c r="A76" s="516" t="s">
        <v>214</v>
      </c>
      <c r="C76" s="746">
        <v>1</v>
      </c>
      <c r="D76" s="746" t="s">
        <v>77</v>
      </c>
      <c r="E76" s="790">
        <v>0.7</v>
      </c>
      <c r="F76" s="746" t="s">
        <v>1113</v>
      </c>
      <c r="G76" s="749">
        <f t="shared" si="87"/>
        <v>0.7</v>
      </c>
      <c r="J76" s="805" t="s">
        <v>1664</v>
      </c>
      <c r="K76" s="804" t="e">
        <f t="shared" si="86"/>
        <v>#VALUE!</v>
      </c>
      <c r="L76" s="746"/>
      <c r="M76" s="746"/>
      <c r="N76" s="746"/>
      <c r="O76" s="746"/>
      <c r="Q76" s="746"/>
      <c r="R76" s="746"/>
      <c r="S76" s="746"/>
      <c r="T76" s="791"/>
      <c r="V76" s="516"/>
      <c r="W76" s="746"/>
      <c r="Y76" s="746"/>
      <c r="Z76" s="746"/>
      <c r="AA76" s="746"/>
      <c r="AB76" s="746"/>
      <c r="AC76" s="746"/>
      <c r="AD76" s="746"/>
      <c r="AE76" s="746"/>
      <c r="AF76" s="746"/>
      <c r="AH76" s="746"/>
      <c r="AI76" s="804"/>
      <c r="AJ76" s="746"/>
      <c r="AK76" s="746"/>
      <c r="AL76" s="746"/>
      <c r="AM76" s="516"/>
      <c r="AN76" s="746"/>
      <c r="AO76" s="757"/>
      <c r="AP76" s="746"/>
      <c r="AQ76" s="746"/>
      <c r="AR76" s="746"/>
    </row>
    <row r="77" spans="1:44" ht="12.75" customHeight="1">
      <c r="A77" s="516"/>
      <c r="C77" s="746"/>
      <c r="D77" s="746"/>
      <c r="E77" s="791"/>
      <c r="F77" s="746"/>
      <c r="G77" s="749"/>
      <c r="J77" s="802"/>
      <c r="K77" s="804">
        <f t="shared" si="86"/>
        <v>0</v>
      </c>
      <c r="L77" s="746"/>
      <c r="M77" s="746"/>
      <c r="N77" s="746"/>
      <c r="O77" s="746"/>
      <c r="Q77" s="746"/>
      <c r="R77" s="746"/>
      <c r="S77" s="746"/>
      <c r="T77" s="791"/>
      <c r="V77" s="516"/>
      <c r="W77" s="746"/>
      <c r="Y77" s="746"/>
      <c r="Z77" s="746"/>
      <c r="AA77" s="746"/>
      <c r="AB77" s="746"/>
      <c r="AC77" s="746"/>
      <c r="AD77" s="746"/>
      <c r="AE77" s="746"/>
      <c r="AF77" s="746"/>
      <c r="AH77" s="746"/>
      <c r="AI77" s="804"/>
      <c r="AJ77" s="746"/>
      <c r="AK77" s="746"/>
      <c r="AL77" s="746"/>
      <c r="AM77" s="746"/>
      <c r="AN77" s="516"/>
      <c r="AO77" s="757"/>
      <c r="AP77" s="746"/>
      <c r="AQ77" s="746"/>
      <c r="AR77" s="746"/>
    </row>
    <row r="78" spans="1:44" ht="12.75" customHeight="1">
      <c r="A78" s="752" t="s">
        <v>215</v>
      </c>
      <c r="C78" s="746"/>
      <c r="D78" s="746"/>
      <c r="E78" s="790"/>
      <c r="F78" s="746"/>
      <c r="G78" s="749"/>
      <c r="J78" s="802"/>
      <c r="K78" s="804">
        <f t="shared" si="86"/>
        <v>0</v>
      </c>
      <c r="L78" s="746"/>
      <c r="M78" s="746"/>
      <c r="N78" s="746"/>
      <c r="O78" s="746"/>
      <c r="Q78" s="746"/>
      <c r="R78" s="746"/>
      <c r="S78" s="746"/>
      <c r="T78" s="791"/>
      <c r="V78" s="516"/>
      <c r="W78" s="746"/>
      <c r="Y78" s="746"/>
      <c r="Z78" s="746"/>
      <c r="AA78" s="746"/>
      <c r="AB78" s="746"/>
      <c r="AC78" s="746"/>
      <c r="AD78" s="746"/>
      <c r="AE78" s="746"/>
      <c r="AF78" s="746"/>
      <c r="AH78" s="746"/>
      <c r="AI78" s="804"/>
      <c r="AJ78" s="746"/>
      <c r="AK78" s="746"/>
      <c r="AL78" s="746"/>
      <c r="AM78" s="746"/>
      <c r="AN78" s="516"/>
      <c r="AO78" s="757"/>
      <c r="AP78" s="746"/>
      <c r="AQ78" s="746"/>
      <c r="AR78" s="746"/>
    </row>
    <row r="79" spans="1:44" ht="12.75" customHeight="1">
      <c r="A79" s="516" t="s">
        <v>216</v>
      </c>
      <c r="C79" s="746">
        <v>1</v>
      </c>
      <c r="D79" s="746" t="s">
        <v>77</v>
      </c>
      <c r="E79" s="790" t="s">
        <v>1664</v>
      </c>
      <c r="F79" s="746" t="s">
        <v>1113</v>
      </c>
      <c r="G79" s="749" t="e">
        <f t="shared" ref="G79:G86" si="88">(C79*E79)</f>
        <v>#VALUE!</v>
      </c>
      <c r="J79" s="805" t="s">
        <v>1664</v>
      </c>
      <c r="K79" s="804" t="e">
        <f t="shared" si="86"/>
        <v>#VALUE!</v>
      </c>
      <c r="L79" s="746"/>
      <c r="M79" s="746"/>
      <c r="N79" s="746"/>
      <c r="O79" s="746"/>
      <c r="Q79" s="746"/>
      <c r="R79" s="746"/>
      <c r="S79" s="746"/>
      <c r="T79" s="791"/>
      <c r="V79" s="516"/>
      <c r="W79" s="746"/>
      <c r="Y79" s="746"/>
      <c r="Z79" s="746"/>
      <c r="AA79" s="746"/>
      <c r="AB79" s="746"/>
      <c r="AC79" s="746"/>
      <c r="AD79" s="746"/>
      <c r="AE79" s="746"/>
      <c r="AF79" s="746"/>
      <c r="AH79" s="746"/>
      <c r="AI79" s="804"/>
      <c r="AJ79" s="746"/>
      <c r="AK79" s="746">
        <v>19</v>
      </c>
      <c r="AL79" s="746"/>
      <c r="AM79" s="746" t="s">
        <v>1123</v>
      </c>
      <c r="AN79" s="516" t="s">
        <v>1124</v>
      </c>
      <c r="AO79" s="757"/>
      <c r="AP79" s="746"/>
      <c r="AQ79" s="746"/>
      <c r="AR79" s="746"/>
    </row>
    <row r="80" spans="1:44" ht="12.75" customHeight="1">
      <c r="A80" s="516" t="s">
        <v>218</v>
      </c>
      <c r="C80" s="746">
        <v>1</v>
      </c>
      <c r="D80" s="746" t="s">
        <v>77</v>
      </c>
      <c r="E80" s="790" t="s">
        <v>1664</v>
      </c>
      <c r="F80" s="746" t="s">
        <v>1113</v>
      </c>
      <c r="G80" s="749" t="e">
        <f t="shared" si="88"/>
        <v>#VALUE!</v>
      </c>
      <c r="J80" s="805" t="s">
        <v>1664</v>
      </c>
      <c r="K80" s="804" t="e">
        <f t="shared" si="86"/>
        <v>#VALUE!</v>
      </c>
      <c r="L80" s="746"/>
      <c r="M80" s="746"/>
      <c r="N80" s="746"/>
      <c r="O80" s="746"/>
      <c r="Q80" s="746"/>
      <c r="R80" s="746"/>
      <c r="S80" s="746"/>
      <c r="T80" s="791"/>
      <c r="V80" s="516"/>
      <c r="W80" s="746"/>
      <c r="Y80" s="746"/>
      <c r="Z80" s="746"/>
      <c r="AA80" s="746"/>
      <c r="AB80" s="746"/>
      <c r="AC80" s="746"/>
      <c r="AD80" s="746"/>
      <c r="AE80" s="746"/>
      <c r="AF80" s="746"/>
      <c r="AH80" s="746"/>
      <c r="AI80" s="804"/>
      <c r="AJ80" s="746"/>
      <c r="AK80" s="746">
        <v>19</v>
      </c>
      <c r="AL80" s="746"/>
      <c r="AM80" s="746" t="s">
        <v>1123</v>
      </c>
      <c r="AN80" s="516" t="s">
        <v>1124</v>
      </c>
      <c r="AO80" s="757"/>
      <c r="AP80" s="746"/>
      <c r="AQ80" s="746"/>
      <c r="AR80" s="746"/>
    </row>
    <row r="81" spans="1:44" ht="12.75" customHeight="1">
      <c r="A81" s="516" t="s">
        <v>219</v>
      </c>
      <c r="C81" s="746">
        <v>1</v>
      </c>
      <c r="D81" s="746" t="s">
        <v>77</v>
      </c>
      <c r="E81" s="790" t="s">
        <v>1664</v>
      </c>
      <c r="F81" s="746" t="s">
        <v>1113</v>
      </c>
      <c r="G81" s="749" t="e">
        <f t="shared" si="88"/>
        <v>#VALUE!</v>
      </c>
      <c r="J81" s="805" t="s">
        <v>1664</v>
      </c>
      <c r="K81" s="804" t="e">
        <f t="shared" si="86"/>
        <v>#VALUE!</v>
      </c>
      <c r="L81" s="746"/>
      <c r="M81" s="746"/>
      <c r="N81" s="746"/>
      <c r="O81" s="746"/>
      <c r="Q81" s="746"/>
      <c r="R81" s="746"/>
      <c r="S81" s="746"/>
      <c r="T81" s="791"/>
      <c r="V81" s="516"/>
      <c r="W81" s="746"/>
      <c r="Y81" s="746"/>
      <c r="Z81" s="746"/>
      <c r="AA81" s="746"/>
      <c r="AB81" s="746"/>
      <c r="AC81" s="746"/>
      <c r="AD81" s="746"/>
      <c r="AE81" s="746"/>
      <c r="AF81" s="746"/>
      <c r="AH81" s="746"/>
      <c r="AI81" s="804"/>
      <c r="AJ81" s="746"/>
      <c r="AK81" s="746">
        <v>19</v>
      </c>
      <c r="AL81" s="746"/>
      <c r="AM81" s="746" t="s">
        <v>1123</v>
      </c>
      <c r="AN81" s="516" t="s">
        <v>1124</v>
      </c>
      <c r="AO81" s="757"/>
      <c r="AP81" s="746"/>
      <c r="AQ81" s="746"/>
      <c r="AR81" s="746"/>
    </row>
    <row r="82" spans="1:44" ht="12.75" customHeight="1">
      <c r="A82" s="516" t="s">
        <v>220</v>
      </c>
      <c r="C82" s="746">
        <v>1</v>
      </c>
      <c r="D82" s="746" t="s">
        <v>77</v>
      </c>
      <c r="E82" s="790" t="s">
        <v>1664</v>
      </c>
      <c r="F82" s="746" t="s">
        <v>1113</v>
      </c>
      <c r="G82" s="749" t="e">
        <f t="shared" si="88"/>
        <v>#VALUE!</v>
      </c>
      <c r="J82" s="805" t="s">
        <v>1664</v>
      </c>
      <c r="K82" s="804" t="e">
        <f t="shared" si="86"/>
        <v>#VALUE!</v>
      </c>
      <c r="L82" s="746"/>
      <c r="M82" s="746"/>
      <c r="N82" s="746"/>
      <c r="O82" s="746"/>
      <c r="Q82" s="746"/>
      <c r="R82" s="746"/>
      <c r="S82" s="746"/>
      <c r="T82" s="791"/>
      <c r="V82" s="516"/>
      <c r="W82" s="746"/>
      <c r="Y82" s="746"/>
      <c r="Z82" s="746"/>
      <c r="AA82" s="746"/>
      <c r="AB82" s="746"/>
      <c r="AC82" s="746"/>
      <c r="AD82" s="746"/>
      <c r="AE82" s="746"/>
      <c r="AF82" s="746"/>
      <c r="AH82" s="746"/>
      <c r="AI82" s="804"/>
      <c r="AJ82" s="746"/>
      <c r="AK82" s="746">
        <v>19</v>
      </c>
      <c r="AL82" s="746"/>
      <c r="AM82" s="746" t="s">
        <v>1123</v>
      </c>
      <c r="AN82" s="516" t="s">
        <v>1124</v>
      </c>
      <c r="AO82" s="757"/>
      <c r="AP82" s="746"/>
      <c r="AQ82" s="746"/>
      <c r="AR82" s="746"/>
    </row>
    <row r="83" spans="1:44" ht="12.75" customHeight="1">
      <c r="A83" s="516" t="s">
        <v>221</v>
      </c>
      <c r="C83" s="746">
        <v>1</v>
      </c>
      <c r="D83" s="746" t="s">
        <v>77</v>
      </c>
      <c r="E83" s="790" t="s">
        <v>1664</v>
      </c>
      <c r="F83" s="746" t="s">
        <v>1113</v>
      </c>
      <c r="G83" s="749" t="e">
        <f t="shared" si="88"/>
        <v>#VALUE!</v>
      </c>
      <c r="J83" s="805" t="s">
        <v>1664</v>
      </c>
      <c r="K83" s="804" t="e">
        <f t="shared" si="86"/>
        <v>#VALUE!</v>
      </c>
      <c r="L83" s="746"/>
      <c r="M83" s="746"/>
      <c r="N83" s="746"/>
      <c r="O83" s="746"/>
      <c r="Q83" s="746"/>
      <c r="R83" s="746"/>
      <c r="S83" s="746"/>
      <c r="T83" s="791"/>
      <c r="V83" s="516"/>
      <c r="W83" s="746"/>
      <c r="Y83" s="746"/>
      <c r="Z83" s="746"/>
      <c r="AA83" s="746"/>
      <c r="AB83" s="746"/>
      <c r="AC83" s="746"/>
      <c r="AD83" s="746"/>
      <c r="AE83" s="746"/>
      <c r="AF83" s="746"/>
      <c r="AH83" s="746"/>
      <c r="AI83" s="804"/>
      <c r="AJ83" s="746"/>
      <c r="AK83" s="746">
        <v>19</v>
      </c>
      <c r="AL83" s="746"/>
      <c r="AM83" s="746" t="s">
        <v>1123</v>
      </c>
      <c r="AN83" s="516" t="s">
        <v>1124</v>
      </c>
      <c r="AO83" s="757"/>
      <c r="AP83" s="746"/>
      <c r="AQ83" s="746"/>
      <c r="AR83" s="746"/>
    </row>
    <row r="84" spans="1:44" ht="12.75" customHeight="1">
      <c r="A84" s="516" t="s">
        <v>222</v>
      </c>
      <c r="C84" s="746">
        <v>1</v>
      </c>
      <c r="D84" s="746" t="s">
        <v>77</v>
      </c>
      <c r="E84" s="790" t="s">
        <v>1664</v>
      </c>
      <c r="F84" s="746" t="s">
        <v>1113</v>
      </c>
      <c r="G84" s="749" t="e">
        <f t="shared" si="88"/>
        <v>#VALUE!</v>
      </c>
      <c r="J84" s="805" t="s">
        <v>1664</v>
      </c>
      <c r="K84" s="804" t="e">
        <f t="shared" si="86"/>
        <v>#VALUE!</v>
      </c>
      <c r="L84" s="746"/>
      <c r="M84" s="746"/>
      <c r="N84" s="746"/>
      <c r="O84" s="746"/>
      <c r="Q84" s="746"/>
      <c r="R84" s="746"/>
      <c r="S84" s="746"/>
      <c r="T84" s="791"/>
      <c r="V84" s="746"/>
      <c r="W84" s="746"/>
      <c r="Y84" s="746"/>
      <c r="Z84" s="746"/>
      <c r="AA84" s="746"/>
      <c r="AB84" s="746"/>
      <c r="AC84" s="746"/>
      <c r="AD84" s="746"/>
      <c r="AE84" s="746"/>
      <c r="AF84" s="746"/>
      <c r="AH84" s="787"/>
      <c r="AI84" s="792"/>
      <c r="AJ84" s="791"/>
      <c r="AK84" s="746">
        <v>19</v>
      </c>
      <c r="AL84" s="746"/>
      <c r="AM84" s="746" t="s">
        <v>1123</v>
      </c>
      <c r="AN84" s="516" t="s">
        <v>1124</v>
      </c>
      <c r="AO84" s="757"/>
      <c r="AP84" s="746"/>
      <c r="AQ84" s="746"/>
      <c r="AR84" s="746"/>
    </row>
    <row r="85" spans="1:44" ht="12.75" customHeight="1">
      <c r="A85" s="516" t="s">
        <v>223</v>
      </c>
      <c r="C85" s="746">
        <v>1</v>
      </c>
      <c r="D85" s="746" t="s">
        <v>77</v>
      </c>
      <c r="E85" s="790">
        <v>0.126</v>
      </c>
      <c r="F85" s="746" t="s">
        <v>1113</v>
      </c>
      <c r="G85" s="749">
        <f t="shared" si="88"/>
        <v>0.126</v>
      </c>
      <c r="J85" s="802"/>
      <c r="K85" s="804">
        <f t="shared" si="86"/>
        <v>0</v>
      </c>
      <c r="L85" s="746"/>
      <c r="M85" s="746"/>
      <c r="N85" s="746"/>
      <c r="O85" s="746"/>
      <c r="Q85" s="746"/>
      <c r="R85" s="746"/>
      <c r="S85" s="746"/>
      <c r="T85" s="791"/>
      <c r="V85" s="746"/>
      <c r="W85" s="746"/>
      <c r="Y85" s="746"/>
      <c r="Z85" s="746"/>
      <c r="AA85" s="746"/>
      <c r="AB85" s="746"/>
      <c r="AC85" s="746"/>
      <c r="AD85" s="746"/>
      <c r="AE85" s="746"/>
      <c r="AF85" s="746"/>
      <c r="AH85" s="787"/>
      <c r="AI85" s="792"/>
      <c r="AJ85" s="791"/>
      <c r="AK85" s="746">
        <v>19</v>
      </c>
      <c r="AL85" s="746"/>
      <c r="AM85" s="746" t="s">
        <v>1123</v>
      </c>
      <c r="AN85" s="516" t="s">
        <v>1124</v>
      </c>
      <c r="AO85" s="757"/>
      <c r="AP85" s="746"/>
      <c r="AQ85" s="746"/>
      <c r="AR85" s="746"/>
    </row>
    <row r="86" spans="1:44" ht="12.75" customHeight="1">
      <c r="A86" s="516" t="s">
        <v>224</v>
      </c>
      <c r="C86" s="746">
        <v>1</v>
      </c>
      <c r="D86" s="746" t="s">
        <v>77</v>
      </c>
      <c r="E86" s="790">
        <v>0.11600000000000001</v>
      </c>
      <c r="F86" s="746" t="s">
        <v>1113</v>
      </c>
      <c r="G86" s="749">
        <f t="shared" si="88"/>
        <v>0.11600000000000001</v>
      </c>
      <c r="J86" s="802"/>
      <c r="K86" s="746"/>
      <c r="L86" s="746"/>
      <c r="M86" s="746"/>
      <c r="N86" s="746"/>
      <c r="O86" s="746"/>
      <c r="Q86" s="746"/>
      <c r="R86" s="746"/>
      <c r="S86" s="746"/>
      <c r="T86" s="791"/>
      <c r="V86" s="746"/>
      <c r="W86" s="746"/>
      <c r="Y86" s="746"/>
      <c r="Z86" s="746"/>
      <c r="AA86" s="746"/>
      <c r="AB86" s="746"/>
      <c r="AC86" s="746"/>
      <c r="AD86" s="746"/>
      <c r="AE86" s="746"/>
      <c r="AF86" s="746"/>
      <c r="AH86" s="787"/>
      <c r="AI86" s="792"/>
      <c r="AJ86" s="791"/>
      <c r="AK86" s="746">
        <v>19</v>
      </c>
      <c r="AL86" s="746"/>
      <c r="AM86" s="746" t="s">
        <v>1123</v>
      </c>
      <c r="AN86" s="516" t="s">
        <v>1124</v>
      </c>
      <c r="AO86" s="757"/>
      <c r="AP86" s="746"/>
      <c r="AQ86" s="746"/>
      <c r="AR86" s="746"/>
    </row>
    <row r="87" spans="1:44" ht="12.75" customHeight="1">
      <c r="A87" s="516"/>
      <c r="B87" s="746"/>
      <c r="C87" s="746"/>
      <c r="D87" s="748"/>
      <c r="E87" s="746"/>
      <c r="F87" s="746"/>
      <c r="G87" s="746"/>
      <c r="H87" s="746"/>
      <c r="I87" s="746"/>
      <c r="J87" s="804"/>
      <c r="K87" s="746"/>
      <c r="L87" s="746"/>
      <c r="M87" s="746"/>
      <c r="N87" s="746"/>
      <c r="O87" s="746"/>
      <c r="P87" s="746"/>
      <c r="Q87" s="746"/>
      <c r="R87" s="746"/>
      <c r="S87" s="746"/>
      <c r="T87" s="791"/>
      <c r="U87" s="790"/>
      <c r="V87" s="746"/>
      <c r="W87" s="746"/>
      <c r="X87" s="746"/>
      <c r="Y87" s="746"/>
      <c r="Z87" s="746"/>
      <c r="AA87" s="746"/>
      <c r="AB87" s="746"/>
      <c r="AC87" s="746"/>
      <c r="AD87" s="746"/>
      <c r="AE87" s="746"/>
      <c r="AF87" s="746"/>
      <c r="AG87" s="749"/>
      <c r="AH87" s="787"/>
      <c r="AI87" s="792"/>
      <c r="AJ87" s="791"/>
      <c r="AK87" s="746"/>
      <c r="AL87" s="746"/>
      <c r="AM87" s="746"/>
      <c r="AN87" s="516"/>
      <c r="AO87" s="757"/>
      <c r="AP87" s="746"/>
      <c r="AQ87" s="746"/>
      <c r="AR87" s="746"/>
    </row>
    <row r="88" spans="1:44" ht="12.75" customHeight="1">
      <c r="A88" s="516"/>
      <c r="B88" s="746"/>
      <c r="C88" s="746"/>
      <c r="D88" s="748"/>
      <c r="E88" s="746"/>
      <c r="F88" s="746"/>
      <c r="G88" s="746"/>
      <c r="H88" s="746"/>
      <c r="I88" s="746"/>
      <c r="J88" s="746"/>
      <c r="K88" s="746"/>
      <c r="L88" s="746"/>
      <c r="M88" s="746"/>
      <c r="N88" s="746"/>
      <c r="O88" s="746"/>
      <c r="P88" s="746"/>
      <c r="Q88" s="746"/>
      <c r="R88" s="746"/>
      <c r="S88" s="746"/>
      <c r="T88" s="791"/>
      <c r="U88" s="746"/>
      <c r="V88" s="746"/>
      <c r="W88" s="746"/>
      <c r="X88" s="746"/>
      <c r="Y88" s="746"/>
      <c r="Z88" s="746"/>
      <c r="AA88" s="746"/>
      <c r="AB88" s="746"/>
      <c r="AC88" s="746"/>
      <c r="AD88" s="746"/>
      <c r="AE88" s="746"/>
      <c r="AF88" s="746"/>
      <c r="AG88" s="749"/>
      <c r="AH88" s="791"/>
      <c r="AI88" s="803"/>
      <c r="AJ88" s="791"/>
      <c r="AK88" s="791"/>
      <c r="AL88" s="746"/>
      <c r="AM88" s="746"/>
      <c r="AN88" s="746"/>
      <c r="AO88" s="757"/>
      <c r="AP88" s="746"/>
      <c r="AQ88" s="746"/>
      <c r="AR88" s="746"/>
    </row>
    <row r="89" spans="1:44" ht="12.75" customHeight="1">
      <c r="A89" s="791" t="s">
        <v>1125</v>
      </c>
      <c r="B89" s="746"/>
      <c r="C89" s="746"/>
      <c r="D89" s="748"/>
      <c r="E89" s="746"/>
      <c r="F89" s="746"/>
      <c r="G89" s="746"/>
      <c r="H89" s="746"/>
      <c r="I89" s="746"/>
      <c r="J89" s="746"/>
      <c r="K89" s="746"/>
      <c r="L89" s="746"/>
      <c r="M89" s="746"/>
      <c r="N89" s="746"/>
      <c r="O89" s="746"/>
      <c r="P89" s="746"/>
      <c r="Q89" s="746"/>
      <c r="R89" s="746"/>
      <c r="S89" s="746"/>
      <c r="T89" s="791"/>
      <c r="U89" s="746"/>
      <c r="V89" s="746"/>
      <c r="W89" s="746"/>
      <c r="X89" s="746"/>
      <c r="Y89" s="746"/>
      <c r="Z89" s="746"/>
      <c r="AA89" s="746"/>
      <c r="AB89" s="746"/>
      <c r="AC89" s="746"/>
      <c r="AD89" s="746"/>
      <c r="AE89" s="746"/>
      <c r="AF89" s="746"/>
      <c r="AG89" s="749"/>
      <c r="AH89" s="787">
        <f>SUM(AH7:AH84)</f>
        <v>285.64451906843681</v>
      </c>
      <c r="AI89" s="792"/>
      <c r="AJ89" s="791"/>
      <c r="AK89" s="791"/>
      <c r="AL89" s="746"/>
      <c r="AM89" s="746"/>
      <c r="AN89" s="746"/>
      <c r="AO89" s="757"/>
      <c r="AP89" s="746"/>
      <c r="AQ89" s="746"/>
      <c r="AR89" s="746"/>
    </row>
    <row r="90" spans="1:44" ht="12.75" customHeight="1">
      <c r="A90" s="516"/>
      <c r="B90" s="516"/>
      <c r="C90" s="516"/>
      <c r="D90" s="748"/>
      <c r="E90" s="516"/>
      <c r="F90" s="516"/>
      <c r="G90" s="516"/>
      <c r="H90" s="516"/>
      <c r="I90" s="516"/>
      <c r="J90" s="516"/>
      <c r="K90" s="746"/>
      <c r="L90" s="516"/>
      <c r="M90" s="516"/>
      <c r="N90" s="516"/>
      <c r="O90" s="516"/>
      <c r="P90" s="516"/>
      <c r="Q90" s="516"/>
      <c r="R90" s="516"/>
      <c r="S90" s="516"/>
      <c r="T90" s="516"/>
      <c r="U90" s="516"/>
      <c r="V90" s="516"/>
      <c r="W90" s="516"/>
      <c r="X90" s="516"/>
      <c r="Y90" s="516"/>
      <c r="Z90" s="516"/>
      <c r="AA90" s="516"/>
      <c r="AB90" s="516"/>
      <c r="AC90" s="516"/>
      <c r="AD90" s="516"/>
      <c r="AE90" s="516"/>
      <c r="AF90" s="516"/>
      <c r="AG90" s="747"/>
      <c r="AH90" s="516"/>
      <c r="AI90" s="750"/>
      <c r="AJ90" s="516"/>
      <c r="AK90" s="516"/>
      <c r="AL90" s="516"/>
      <c r="AM90" s="516"/>
      <c r="AN90" s="516"/>
      <c r="AO90" s="751"/>
      <c r="AP90" s="516"/>
      <c r="AQ90" s="516"/>
      <c r="AR90" s="516"/>
    </row>
    <row r="91" spans="1:44" ht="12.75" customHeight="1">
      <c r="A91" s="752" t="s">
        <v>1126</v>
      </c>
      <c r="B91" s="516"/>
      <c r="C91" s="516"/>
      <c r="D91" s="748"/>
      <c r="E91" s="516"/>
      <c r="F91" s="516"/>
      <c r="G91" s="516"/>
      <c r="H91" s="516"/>
      <c r="I91" s="516"/>
      <c r="J91" s="516"/>
      <c r="K91" s="746"/>
      <c r="L91" s="516"/>
      <c r="M91" s="516"/>
      <c r="N91" s="516"/>
      <c r="O91" s="516"/>
      <c r="P91" s="516"/>
      <c r="Q91" s="516"/>
      <c r="R91" s="516"/>
      <c r="S91" s="746"/>
      <c r="T91" s="516"/>
      <c r="U91" s="516"/>
      <c r="V91" s="516"/>
      <c r="W91" s="516"/>
      <c r="X91" s="516"/>
      <c r="Y91" s="516"/>
      <c r="Z91" s="516"/>
      <c r="AA91" s="516"/>
      <c r="AB91" s="516"/>
      <c r="AC91" s="516"/>
      <c r="AD91" s="516"/>
      <c r="AE91" s="516"/>
      <c r="AF91" s="516"/>
      <c r="AG91" s="747"/>
      <c r="AH91" s="516"/>
      <c r="AI91" s="750"/>
      <c r="AJ91" s="516"/>
      <c r="AK91" s="516"/>
      <c r="AL91" s="516"/>
      <c r="AM91" s="516"/>
      <c r="AN91" s="516"/>
      <c r="AO91" s="751"/>
      <c r="AP91" s="516"/>
      <c r="AQ91" s="516"/>
      <c r="AR91" s="516"/>
    </row>
    <row r="92" spans="1:44" ht="14.25" customHeight="1">
      <c r="A92" s="516" t="s">
        <v>1127</v>
      </c>
      <c r="B92" s="743"/>
      <c r="C92" s="743"/>
      <c r="D92" s="742"/>
      <c r="E92" s="743"/>
      <c r="F92" s="744"/>
      <c r="G92" s="745"/>
      <c r="H92" s="516"/>
      <c r="I92" s="516"/>
      <c r="J92" s="746"/>
      <c r="K92" s="746"/>
      <c r="L92" s="516"/>
      <c r="M92" s="746"/>
      <c r="N92" s="743"/>
      <c r="O92" s="516"/>
      <c r="P92" s="745"/>
      <c r="Q92" s="745"/>
      <c r="R92" s="745"/>
      <c r="S92" s="746"/>
      <c r="T92" s="746"/>
      <c r="U92" s="746"/>
      <c r="V92" s="747"/>
      <c r="W92" s="746"/>
      <c r="X92" s="746"/>
      <c r="Y92" s="516"/>
      <c r="Z92" s="516"/>
      <c r="AA92" s="748"/>
      <c r="AB92" s="516"/>
      <c r="AC92" s="747"/>
      <c r="AD92" s="746"/>
      <c r="AE92" s="516"/>
      <c r="AF92" s="516"/>
      <c r="AG92" s="749"/>
      <c r="AH92" s="516"/>
      <c r="AI92" s="750"/>
      <c r="AJ92" s="516"/>
      <c r="AK92" s="516"/>
      <c r="AL92" s="516"/>
      <c r="AM92" s="516"/>
      <c r="AN92" s="516"/>
      <c r="AO92" s="751"/>
      <c r="AP92" s="516"/>
      <c r="AQ92" s="516"/>
      <c r="AR92" s="516"/>
    </row>
    <row r="93" spans="1:44" ht="14.25" customHeight="1">
      <c r="A93" s="516" t="s">
        <v>1128</v>
      </c>
      <c r="B93" s="743"/>
      <c r="C93" s="743"/>
      <c r="D93" s="742"/>
      <c r="E93" s="743"/>
      <c r="F93" s="744"/>
      <c r="G93" s="745"/>
      <c r="H93" s="516"/>
      <c r="I93" s="516"/>
      <c r="J93" s="746"/>
      <c r="K93" s="746"/>
      <c r="L93" s="516"/>
      <c r="M93" s="746"/>
      <c r="N93" s="516"/>
      <c r="O93" s="743"/>
      <c r="P93" s="746"/>
      <c r="Q93" s="746"/>
      <c r="R93" s="746"/>
      <c r="S93" s="806"/>
      <c r="T93" s="746"/>
      <c r="U93" s="746"/>
      <c r="V93" s="747"/>
      <c r="W93" s="746"/>
      <c r="X93" s="746"/>
      <c r="Y93" s="516"/>
      <c r="Z93" s="516"/>
      <c r="AA93" s="748"/>
      <c r="AB93" s="516"/>
      <c r="AC93" s="747"/>
      <c r="AD93" s="746"/>
      <c r="AE93" s="516"/>
      <c r="AF93" s="516"/>
      <c r="AG93" s="749"/>
      <c r="AH93" s="516"/>
      <c r="AI93" s="750"/>
      <c r="AJ93" s="516"/>
      <c r="AK93" s="516"/>
      <c r="AL93" s="745"/>
      <c r="AM93" s="745"/>
      <c r="AN93" s="746"/>
      <c r="AO93" s="757"/>
      <c r="AP93" s="746"/>
      <c r="AQ93" s="746"/>
      <c r="AR93" s="746"/>
    </row>
    <row r="94" spans="1:44" ht="14.25" customHeight="1">
      <c r="A94" s="807">
        <v>44256</v>
      </c>
      <c r="B94" s="808"/>
      <c r="C94" s="808"/>
      <c r="D94" s="809"/>
      <c r="E94" s="808"/>
      <c r="F94" s="810"/>
      <c r="G94" s="811"/>
      <c r="H94" s="808"/>
      <c r="I94" s="810"/>
      <c r="J94" s="811"/>
      <c r="K94" s="746"/>
      <c r="L94" s="810"/>
      <c r="M94" s="811"/>
      <c r="N94" s="808"/>
      <c r="O94" s="810"/>
      <c r="P94" s="811"/>
      <c r="Q94" s="811"/>
      <c r="R94" s="806"/>
      <c r="S94" s="811"/>
      <c r="T94" s="806"/>
      <c r="U94" s="806"/>
      <c r="V94" s="806"/>
      <c r="W94" s="812"/>
      <c r="X94" s="806"/>
      <c r="Y94" s="812"/>
      <c r="Z94" s="806"/>
      <c r="AA94" s="813"/>
      <c r="AB94" s="814"/>
      <c r="AC94" s="806"/>
      <c r="AD94" s="815"/>
      <c r="AE94" s="806"/>
      <c r="AF94" s="806"/>
      <c r="AG94" s="816"/>
      <c r="AH94" s="808"/>
      <c r="AI94" s="817"/>
      <c r="AJ94" s="808"/>
      <c r="AK94" s="808"/>
      <c r="AL94" s="806"/>
      <c r="AM94" s="806"/>
      <c r="AN94" s="806"/>
      <c r="AO94" s="818"/>
      <c r="AP94" s="811"/>
      <c r="AQ94" s="811"/>
      <c r="AR94" s="811"/>
    </row>
    <row r="95" spans="1:44" ht="14.25" customHeight="1">
      <c r="A95" s="516"/>
      <c r="B95" s="516"/>
      <c r="C95" s="516"/>
      <c r="D95" s="748"/>
      <c r="E95" s="808"/>
      <c r="F95" s="810"/>
      <c r="G95" s="746"/>
      <c r="H95" s="808"/>
      <c r="I95" s="810"/>
      <c r="J95" s="746"/>
      <c r="K95" s="746"/>
      <c r="L95" s="810"/>
      <c r="M95" s="746"/>
      <c r="N95" s="808"/>
      <c r="O95" s="810"/>
      <c r="P95" s="746"/>
      <c r="Q95" s="746"/>
      <c r="R95" s="811"/>
      <c r="S95" s="746"/>
      <c r="T95" s="791"/>
      <c r="U95" s="791"/>
      <c r="V95" s="516"/>
      <c r="W95" s="747"/>
      <c r="X95" s="746"/>
      <c r="Y95" s="747"/>
      <c r="Z95" s="746"/>
      <c r="AA95" s="743"/>
      <c r="AB95" s="742"/>
      <c r="AC95" s="743"/>
      <c r="AD95" s="819"/>
      <c r="AE95" s="745"/>
      <c r="AF95" s="745"/>
      <c r="AG95" s="749"/>
      <c r="AH95" s="516"/>
      <c r="AI95" s="750"/>
      <c r="AJ95" s="516"/>
      <c r="AK95" s="516"/>
      <c r="AL95" s="516"/>
      <c r="AM95" s="516"/>
      <c r="AN95" s="516"/>
      <c r="AO95" s="751"/>
      <c r="AP95" s="806"/>
      <c r="AQ95" s="806"/>
      <c r="AR95" s="806"/>
    </row>
    <row r="96" spans="1:44" ht="14.25" customHeight="1">
      <c r="A96" s="516"/>
      <c r="B96" s="516"/>
      <c r="C96" s="516"/>
      <c r="D96" s="748"/>
      <c r="E96" s="516"/>
      <c r="F96" s="790"/>
      <c r="G96" s="746"/>
      <c r="H96" s="516"/>
      <c r="I96" s="516"/>
      <c r="J96" s="746"/>
      <c r="K96" s="516"/>
      <c r="L96" s="516"/>
      <c r="M96" s="747"/>
      <c r="N96" s="752"/>
      <c r="O96" s="516"/>
      <c r="P96" s="747"/>
      <c r="Q96" s="747"/>
      <c r="R96" s="746"/>
      <c r="S96" s="777"/>
      <c r="T96" s="746"/>
      <c r="U96" s="746"/>
      <c r="V96" s="516"/>
      <c r="W96" s="747"/>
      <c r="X96" s="746"/>
      <c r="Y96" s="746"/>
      <c r="Z96" s="516"/>
      <c r="AA96" s="516"/>
      <c r="AB96" s="748"/>
      <c r="AC96" s="516"/>
      <c r="AD96" s="747"/>
      <c r="AE96" s="746"/>
      <c r="AF96" s="746"/>
      <c r="AG96" s="749"/>
      <c r="AH96" s="516"/>
      <c r="AI96" s="750"/>
      <c r="AJ96" s="516"/>
      <c r="AK96" s="516"/>
      <c r="AL96" s="746"/>
      <c r="AM96" s="746"/>
      <c r="AN96" s="746"/>
      <c r="AO96" s="757"/>
      <c r="AP96" s="746"/>
      <c r="AQ96" s="746"/>
      <c r="AR96" s="746"/>
    </row>
    <row r="97" spans="1:44" ht="14.25" customHeight="1">
      <c r="A97" s="772"/>
      <c r="B97" s="772"/>
      <c r="C97" s="772"/>
      <c r="D97" s="773"/>
      <c r="E97" s="772"/>
      <c r="F97" s="776"/>
      <c r="G97" s="777"/>
      <c r="H97" s="772"/>
      <c r="I97" s="776"/>
      <c r="J97" s="777"/>
      <c r="K97" s="772"/>
      <c r="L97" s="776"/>
      <c r="M97" s="777"/>
      <c r="N97" s="772"/>
      <c r="O97" s="776"/>
      <c r="P97" s="777"/>
      <c r="Q97" s="777"/>
      <c r="R97" s="777"/>
      <c r="S97" s="777"/>
      <c r="T97" s="777"/>
      <c r="U97" s="746"/>
      <c r="V97" s="516"/>
      <c r="W97" s="747"/>
      <c r="X97" s="746"/>
      <c r="Y97" s="747"/>
      <c r="Z97" s="777"/>
      <c r="AA97" s="772"/>
      <c r="AB97" s="773"/>
      <c r="AC97" s="777"/>
      <c r="AD97" s="779"/>
      <c r="AE97" s="777"/>
      <c r="AF97" s="777"/>
      <c r="AG97" s="820"/>
      <c r="AH97" s="772"/>
      <c r="AI97" s="780"/>
      <c r="AJ97" s="772"/>
      <c r="AK97" s="772"/>
      <c r="AL97" s="746"/>
      <c r="AM97" s="746"/>
      <c r="AN97" s="746"/>
      <c r="AO97" s="757"/>
      <c r="AP97" s="746"/>
      <c r="AQ97" s="746"/>
      <c r="AR97" s="777"/>
    </row>
    <row r="98" spans="1:44" ht="14.25" customHeight="1">
      <c r="A98" s="772"/>
      <c r="B98" s="772"/>
      <c r="C98" s="772"/>
      <c r="D98" s="773"/>
      <c r="E98" s="772"/>
      <c r="F98" s="776"/>
      <c r="G98" s="777"/>
      <c r="H98" s="772"/>
      <c r="I98" s="776"/>
      <c r="J98" s="777"/>
      <c r="K98" s="772"/>
      <c r="L98" s="776"/>
      <c r="M98" s="777"/>
      <c r="N98" s="772"/>
      <c r="O98" s="776"/>
      <c r="P98" s="777"/>
      <c r="Q98" s="777"/>
      <c r="R98" s="777"/>
      <c r="S98" s="746"/>
      <c r="T98" s="777"/>
      <c r="U98" s="777"/>
      <c r="V98" s="516"/>
      <c r="W98" s="779"/>
      <c r="X98" s="777"/>
      <c r="Y98" s="777"/>
      <c r="Z98" s="747"/>
      <c r="AA98" s="772"/>
      <c r="AB98" s="773"/>
      <c r="AC98" s="777"/>
      <c r="AD98" s="779"/>
      <c r="AE98" s="777"/>
      <c r="AF98" s="777"/>
      <c r="AG98" s="820"/>
      <c r="AH98" s="772"/>
      <c r="AI98" s="780"/>
      <c r="AJ98" s="772"/>
      <c r="AK98" s="772"/>
      <c r="AL98" s="777"/>
      <c r="AM98" s="777"/>
      <c r="AN98" s="777"/>
      <c r="AO98" s="757"/>
      <c r="AP98" s="746"/>
      <c r="AQ98" s="746"/>
      <c r="AR98" s="777"/>
    </row>
    <row r="99" spans="1:44" ht="14.25" customHeight="1">
      <c r="A99" s="516"/>
      <c r="B99" s="516"/>
      <c r="C99" s="516"/>
      <c r="D99" s="748"/>
      <c r="E99" s="516"/>
      <c r="F99" s="790"/>
      <c r="G99" s="746"/>
      <c r="H99" s="516"/>
      <c r="I99" s="790"/>
      <c r="J99" s="746"/>
      <c r="K99" s="516"/>
      <c r="L99" s="790"/>
      <c r="M99" s="746"/>
      <c r="N99" s="516"/>
      <c r="O99" s="790"/>
      <c r="P99" s="746"/>
      <c r="Q99" s="746"/>
      <c r="R99" s="746"/>
      <c r="S99" s="746"/>
      <c r="T99" s="746"/>
      <c r="U99" s="746"/>
      <c r="V99" s="516"/>
      <c r="W99" s="747"/>
      <c r="X99" s="746"/>
      <c r="Y99" s="747"/>
      <c r="Z99" s="746"/>
      <c r="AA99" s="516"/>
      <c r="AB99" s="748"/>
      <c r="AC99" s="746"/>
      <c r="AD99" s="747"/>
      <c r="AE99" s="746"/>
      <c r="AF99" s="746"/>
      <c r="AG99" s="749"/>
      <c r="AH99" s="516"/>
      <c r="AI99" s="750"/>
      <c r="AJ99" s="516"/>
      <c r="AK99" s="516"/>
      <c r="AL99" s="746"/>
      <c r="AM99" s="516"/>
      <c r="AN99" s="516"/>
      <c r="AO99" s="757"/>
      <c r="AP99" s="746"/>
      <c r="AQ99" s="746"/>
      <c r="AR99" s="746"/>
    </row>
    <row r="100" spans="1:44" ht="14.25" customHeight="1">
      <c r="A100" s="516"/>
      <c r="B100" s="516"/>
      <c r="C100" s="516"/>
      <c r="D100" s="748"/>
      <c r="E100" s="516"/>
      <c r="F100" s="790"/>
      <c r="G100" s="746"/>
      <c r="H100" s="516"/>
      <c r="I100" s="790"/>
      <c r="J100" s="746"/>
      <c r="K100" s="516"/>
      <c r="L100" s="790"/>
      <c r="M100" s="746"/>
      <c r="N100" s="516"/>
      <c r="O100" s="790"/>
      <c r="P100" s="746"/>
      <c r="Q100" s="746"/>
      <c r="R100" s="746"/>
      <c r="S100" s="746"/>
      <c r="T100" s="746"/>
      <c r="U100" s="746"/>
      <c r="V100" s="516"/>
      <c r="W100" s="747"/>
      <c r="X100" s="746"/>
      <c r="Y100" s="747"/>
      <c r="Z100" s="746"/>
      <c r="AA100" s="516"/>
      <c r="AB100" s="748"/>
      <c r="AC100" s="746"/>
      <c r="AD100" s="747"/>
      <c r="AE100" s="746"/>
      <c r="AF100" s="746"/>
      <c r="AG100" s="749"/>
      <c r="AH100" s="516"/>
      <c r="AI100" s="750"/>
      <c r="AJ100" s="516"/>
      <c r="AK100" s="516"/>
      <c r="AL100" s="746"/>
      <c r="AM100" s="516"/>
      <c r="AN100" s="516"/>
      <c r="AO100" s="757"/>
      <c r="AP100" s="746"/>
      <c r="AQ100" s="746"/>
      <c r="AR100" s="746"/>
    </row>
    <row r="101" spans="1:44" ht="14.25" customHeight="1">
      <c r="A101" s="516"/>
      <c r="B101" s="516"/>
      <c r="C101" s="516"/>
      <c r="D101" s="748"/>
      <c r="E101" s="516"/>
      <c r="F101" s="790"/>
      <c r="G101" s="746"/>
      <c r="H101" s="516"/>
      <c r="I101" s="790"/>
      <c r="J101" s="746"/>
      <c r="K101" s="516"/>
      <c r="L101" s="790"/>
      <c r="M101" s="746"/>
      <c r="N101" s="516"/>
      <c r="O101" s="790"/>
      <c r="P101" s="746"/>
      <c r="Q101" s="746"/>
      <c r="R101" s="746"/>
      <c r="S101" s="746"/>
      <c r="T101" s="746"/>
      <c r="U101" s="746"/>
      <c r="V101" s="516"/>
      <c r="W101" s="747"/>
      <c r="X101" s="746"/>
      <c r="Y101" s="747"/>
      <c r="Z101" s="746"/>
      <c r="AA101" s="516"/>
      <c r="AB101" s="748"/>
      <c r="AC101" s="746"/>
      <c r="AD101" s="747"/>
      <c r="AE101" s="746"/>
      <c r="AF101" s="746"/>
      <c r="AG101" s="749"/>
      <c r="AH101" s="516"/>
      <c r="AI101" s="750"/>
      <c r="AJ101" s="516"/>
      <c r="AK101" s="516"/>
      <c r="AL101" s="746"/>
      <c r="AM101" s="516"/>
      <c r="AN101" s="516"/>
      <c r="AO101" s="757"/>
      <c r="AP101" s="746"/>
      <c r="AQ101" s="746"/>
      <c r="AR101" s="746"/>
    </row>
    <row r="102" spans="1:44" ht="14.25" customHeight="1">
      <c r="A102" s="516"/>
      <c r="B102" s="748"/>
      <c r="C102" s="748"/>
      <c r="D102" s="748"/>
      <c r="E102" s="516"/>
      <c r="F102" s="790"/>
      <c r="G102" s="746"/>
      <c r="H102" s="516"/>
      <c r="I102" s="790"/>
      <c r="J102" s="746"/>
      <c r="K102" s="516"/>
      <c r="L102" s="790"/>
      <c r="M102" s="746"/>
      <c r="N102" s="790"/>
      <c r="O102" s="790"/>
      <c r="P102" s="746"/>
      <c r="Q102" s="746"/>
      <c r="R102" s="746"/>
      <c r="S102" s="746"/>
      <c r="T102" s="746"/>
      <c r="U102" s="746"/>
      <c r="V102" s="516"/>
      <c r="W102" s="747"/>
      <c r="X102" s="746"/>
      <c r="Y102" s="746"/>
      <c r="Z102" s="746"/>
      <c r="AA102" s="516"/>
      <c r="AB102" s="748"/>
      <c r="AC102" s="746"/>
      <c r="AD102" s="747"/>
      <c r="AE102" s="746"/>
      <c r="AF102" s="746"/>
      <c r="AG102" s="749"/>
      <c r="AH102" s="516"/>
      <c r="AI102" s="750"/>
      <c r="AJ102" s="516"/>
      <c r="AK102" s="516"/>
      <c r="AL102" s="746"/>
      <c r="AM102" s="746"/>
      <c r="AN102" s="746"/>
      <c r="AO102" s="757"/>
      <c r="AP102" s="746"/>
      <c r="AQ102" s="746"/>
      <c r="AR102" s="746"/>
    </row>
    <row r="103" spans="1:44" ht="14.25" customHeight="1">
      <c r="A103" s="516"/>
      <c r="B103" s="516"/>
      <c r="C103" s="516"/>
      <c r="D103" s="748"/>
      <c r="E103" s="516"/>
      <c r="F103" s="516"/>
      <c r="G103" s="746"/>
      <c r="H103" s="516"/>
      <c r="I103" s="790"/>
      <c r="J103" s="746"/>
      <c r="K103" s="516"/>
      <c r="L103" s="790"/>
      <c r="M103" s="746"/>
      <c r="N103" s="516"/>
      <c r="O103" s="790"/>
      <c r="P103" s="746"/>
      <c r="Q103" s="746"/>
      <c r="R103" s="746"/>
      <c r="S103" s="516"/>
      <c r="T103" s="746"/>
      <c r="U103" s="746"/>
      <c r="V103" s="747"/>
      <c r="W103" s="746"/>
      <c r="X103" s="747"/>
      <c r="Y103" s="746"/>
      <c r="Z103" s="516"/>
      <c r="AA103" s="748"/>
      <c r="AB103" s="746"/>
      <c r="AC103" s="747"/>
      <c r="AD103" s="746"/>
      <c r="AE103" s="516"/>
      <c r="AF103" s="516"/>
      <c r="AG103" s="749"/>
      <c r="AH103" s="516"/>
      <c r="AI103" s="750"/>
      <c r="AJ103" s="516"/>
      <c r="AK103" s="516"/>
      <c r="AL103" s="516"/>
      <c r="AM103" s="516"/>
      <c r="AN103" s="516"/>
      <c r="AO103" s="757"/>
      <c r="AP103" s="746"/>
      <c r="AQ103" s="746"/>
      <c r="AR103" s="746"/>
    </row>
    <row r="104" spans="1:44" ht="12.75" customHeight="1">
      <c r="A104" s="516"/>
      <c r="B104" s="516"/>
      <c r="C104" s="516"/>
      <c r="D104" s="748"/>
      <c r="E104" s="516"/>
      <c r="F104" s="516"/>
      <c r="G104" s="516"/>
      <c r="H104" s="516"/>
      <c r="I104" s="516"/>
      <c r="J104" s="516"/>
      <c r="K104" s="516"/>
      <c r="L104" s="516"/>
      <c r="M104" s="516"/>
      <c r="N104" s="516"/>
      <c r="O104" s="516"/>
      <c r="P104" s="516"/>
      <c r="Q104" s="516"/>
      <c r="R104" s="516"/>
      <c r="S104" s="516"/>
      <c r="T104" s="516"/>
      <c r="U104" s="516"/>
      <c r="V104" s="516"/>
      <c r="W104" s="516"/>
      <c r="X104" s="516"/>
      <c r="Y104" s="516"/>
      <c r="Z104" s="516"/>
      <c r="AA104" s="516"/>
      <c r="AB104" s="516"/>
      <c r="AC104" s="516"/>
      <c r="AD104" s="516"/>
      <c r="AE104" s="516"/>
      <c r="AF104" s="516"/>
      <c r="AG104" s="747"/>
      <c r="AH104" s="516"/>
      <c r="AI104" s="750"/>
      <c r="AJ104" s="516"/>
      <c r="AK104" s="516"/>
      <c r="AL104" s="516"/>
      <c r="AM104" s="516"/>
      <c r="AN104" s="516"/>
      <c r="AO104" s="751"/>
      <c r="AP104" s="516"/>
      <c r="AQ104" s="516"/>
      <c r="AR104" s="516"/>
    </row>
    <row r="105" spans="1:44" ht="12.75" customHeight="1">
      <c r="A105" s="516"/>
      <c r="B105" s="516"/>
      <c r="C105" s="516"/>
      <c r="D105" s="748"/>
      <c r="E105" s="516"/>
      <c r="F105" s="516"/>
      <c r="G105" s="516"/>
      <c r="H105" s="516"/>
      <c r="I105" s="516"/>
      <c r="J105" s="516"/>
      <c r="K105" s="516"/>
      <c r="L105" s="516"/>
      <c r="M105" s="516"/>
      <c r="N105" s="516"/>
      <c r="O105" s="516"/>
      <c r="P105" s="516"/>
      <c r="Q105" s="516"/>
      <c r="R105" s="516"/>
      <c r="S105" s="516"/>
      <c r="T105" s="516"/>
      <c r="U105" s="516"/>
      <c r="V105" s="516"/>
      <c r="W105" s="516"/>
      <c r="X105" s="516"/>
      <c r="Y105" s="516"/>
      <c r="Z105" s="516"/>
      <c r="AA105" s="516"/>
      <c r="AB105" s="516"/>
      <c r="AC105" s="516"/>
      <c r="AD105" s="516"/>
      <c r="AE105" s="516"/>
      <c r="AF105" s="516"/>
      <c r="AG105" s="747"/>
      <c r="AH105" s="516"/>
      <c r="AI105" s="750"/>
      <c r="AJ105" s="516"/>
      <c r="AK105" s="516"/>
      <c r="AL105" s="516"/>
      <c r="AM105" s="516"/>
      <c r="AN105" s="516"/>
      <c r="AO105" s="751"/>
      <c r="AP105" s="516"/>
      <c r="AQ105" s="516"/>
      <c r="AR105" s="516"/>
    </row>
    <row r="106" spans="1:44" ht="12.75" customHeight="1">
      <c r="A106" s="516"/>
      <c r="B106" s="516"/>
      <c r="C106" s="516"/>
      <c r="D106" s="748"/>
      <c r="E106" s="516"/>
      <c r="F106" s="516"/>
      <c r="G106" s="516"/>
      <c r="H106" s="516"/>
      <c r="I106" s="516"/>
      <c r="J106" s="516"/>
      <c r="K106" s="516"/>
      <c r="L106" s="516"/>
      <c r="M106" s="516"/>
      <c r="N106" s="516"/>
      <c r="O106" s="516"/>
      <c r="P106" s="516"/>
      <c r="Q106" s="516"/>
      <c r="R106" s="516"/>
      <c r="S106" s="516"/>
      <c r="T106" s="516"/>
      <c r="U106" s="516"/>
      <c r="V106" s="516"/>
      <c r="W106" s="516"/>
      <c r="X106" s="516"/>
      <c r="Y106" s="516"/>
      <c r="Z106" s="516"/>
      <c r="AA106" s="516"/>
      <c r="AB106" s="516"/>
      <c r="AC106" s="516"/>
      <c r="AD106" s="516"/>
      <c r="AE106" s="516"/>
      <c r="AF106" s="516"/>
      <c r="AG106" s="747"/>
      <c r="AH106" s="516"/>
      <c r="AI106" s="750"/>
      <c r="AJ106" s="516"/>
      <c r="AK106" s="516"/>
      <c r="AL106" s="516"/>
      <c r="AM106" s="516"/>
      <c r="AN106" s="516"/>
      <c r="AO106" s="751"/>
      <c r="AP106" s="516"/>
      <c r="AQ106" s="516"/>
      <c r="AR106" s="516"/>
    </row>
    <row r="107" spans="1:44" ht="12.75" customHeight="1">
      <c r="A107" s="516"/>
      <c r="B107" s="516"/>
      <c r="C107" s="516"/>
      <c r="D107" s="748"/>
      <c r="E107" s="516"/>
      <c r="F107" s="516"/>
      <c r="G107" s="516"/>
      <c r="H107" s="516"/>
      <c r="I107" s="516"/>
      <c r="J107" s="516"/>
      <c r="K107" s="516"/>
      <c r="L107" s="516"/>
      <c r="M107" s="516"/>
      <c r="N107" s="516"/>
      <c r="O107" s="516"/>
      <c r="P107" s="516"/>
      <c r="Q107" s="516"/>
      <c r="R107" s="516"/>
      <c r="S107" s="516"/>
      <c r="T107" s="516"/>
      <c r="U107" s="516"/>
      <c r="V107" s="516"/>
      <c r="W107" s="516"/>
      <c r="X107" s="516"/>
      <c r="Y107" s="516"/>
      <c r="Z107" s="516"/>
      <c r="AA107" s="516"/>
      <c r="AB107" s="516"/>
      <c r="AC107" s="516"/>
      <c r="AD107" s="516"/>
      <c r="AE107" s="516"/>
      <c r="AF107" s="516"/>
      <c r="AG107" s="747"/>
      <c r="AH107" s="516"/>
      <c r="AI107" s="750"/>
      <c r="AJ107" s="516"/>
      <c r="AK107" s="516"/>
      <c r="AL107" s="516"/>
      <c r="AM107" s="516"/>
      <c r="AN107" s="516"/>
      <c r="AO107" s="751"/>
      <c r="AP107" s="516"/>
      <c r="AQ107" s="516"/>
      <c r="AR107" s="516"/>
    </row>
    <row r="108" spans="1:44" ht="12.75" customHeight="1">
      <c r="A108" s="516"/>
      <c r="B108" s="516"/>
      <c r="C108" s="516"/>
      <c r="D108" s="748"/>
      <c r="E108" s="516"/>
      <c r="F108" s="516"/>
      <c r="G108" s="516"/>
      <c r="H108" s="516"/>
      <c r="I108" s="516"/>
      <c r="J108" s="516"/>
      <c r="K108" s="516"/>
      <c r="L108" s="516"/>
      <c r="M108" s="516"/>
      <c r="N108" s="516"/>
      <c r="O108" s="516"/>
      <c r="P108" s="516"/>
      <c r="Q108" s="516"/>
      <c r="R108" s="516"/>
      <c r="S108" s="516"/>
      <c r="T108" s="516"/>
      <c r="U108" s="516"/>
      <c r="V108" s="516"/>
      <c r="W108" s="516"/>
      <c r="X108" s="516"/>
      <c r="Y108" s="516"/>
      <c r="Z108" s="516"/>
      <c r="AA108" s="516"/>
      <c r="AB108" s="516"/>
      <c r="AC108" s="516"/>
      <c r="AD108" s="516"/>
      <c r="AE108" s="516"/>
      <c r="AF108" s="516"/>
      <c r="AG108" s="747"/>
      <c r="AH108" s="516"/>
      <c r="AI108" s="750"/>
      <c r="AJ108" s="516"/>
      <c r="AK108" s="516"/>
      <c r="AL108" s="516"/>
      <c r="AM108" s="516"/>
      <c r="AN108" s="516"/>
      <c r="AO108" s="751"/>
      <c r="AP108" s="516"/>
      <c r="AQ108" s="516"/>
      <c r="AR108" s="516"/>
    </row>
    <row r="109" spans="1:44" ht="12.75" customHeight="1">
      <c r="A109" s="516"/>
      <c r="B109" s="516"/>
      <c r="C109" s="516"/>
      <c r="D109" s="748"/>
      <c r="E109" s="516"/>
      <c r="F109" s="516"/>
      <c r="G109" s="516"/>
      <c r="H109" s="516"/>
      <c r="I109" s="516"/>
      <c r="J109" s="516"/>
      <c r="K109" s="516"/>
      <c r="L109" s="516"/>
      <c r="M109" s="516"/>
      <c r="N109" s="516"/>
      <c r="O109" s="516"/>
      <c r="P109" s="516"/>
      <c r="Q109" s="516"/>
      <c r="R109" s="516"/>
      <c r="S109" s="516"/>
      <c r="T109" s="516"/>
      <c r="U109" s="516"/>
      <c r="V109" s="516"/>
      <c r="W109" s="516"/>
      <c r="X109" s="516"/>
      <c r="Y109" s="516"/>
      <c r="Z109" s="516"/>
      <c r="AA109" s="516"/>
      <c r="AB109" s="516"/>
      <c r="AC109" s="516"/>
      <c r="AD109" s="516"/>
      <c r="AE109" s="516"/>
      <c r="AF109" s="516"/>
      <c r="AG109" s="747"/>
      <c r="AH109" s="516"/>
      <c r="AI109" s="750"/>
      <c r="AJ109" s="516"/>
      <c r="AK109" s="516"/>
      <c r="AL109" s="516"/>
      <c r="AM109" s="516"/>
      <c r="AN109" s="516"/>
      <c r="AO109" s="751"/>
      <c r="AP109" s="516"/>
      <c r="AQ109" s="516"/>
      <c r="AR109" s="516"/>
    </row>
    <row r="110" spans="1:44" ht="12.75" customHeight="1">
      <c r="A110" s="516"/>
      <c r="B110" s="516"/>
      <c r="C110" s="516"/>
      <c r="D110" s="748"/>
      <c r="E110" s="516"/>
      <c r="F110" s="516"/>
      <c r="G110" s="516"/>
      <c r="H110" s="516"/>
      <c r="I110" s="516"/>
      <c r="J110" s="516"/>
      <c r="K110" s="516"/>
      <c r="L110" s="516"/>
      <c r="M110" s="516"/>
      <c r="N110" s="516"/>
      <c r="O110" s="516"/>
      <c r="P110" s="516"/>
      <c r="Q110" s="516"/>
      <c r="R110" s="516"/>
      <c r="S110" s="516"/>
      <c r="T110" s="516"/>
      <c r="U110" s="516"/>
      <c r="V110" s="516"/>
      <c r="W110" s="516"/>
      <c r="X110" s="516"/>
      <c r="Y110" s="516"/>
      <c r="Z110" s="516"/>
      <c r="AA110" s="516"/>
      <c r="AB110" s="516"/>
      <c r="AC110" s="516"/>
      <c r="AD110" s="516"/>
      <c r="AE110" s="516"/>
      <c r="AF110" s="516"/>
      <c r="AG110" s="747"/>
      <c r="AH110" s="516"/>
      <c r="AI110" s="750"/>
      <c r="AJ110" s="516"/>
      <c r="AK110" s="516"/>
      <c r="AL110" s="516"/>
      <c r="AM110" s="516"/>
      <c r="AN110" s="516"/>
      <c r="AO110" s="751"/>
      <c r="AP110" s="516"/>
      <c r="AQ110" s="516"/>
      <c r="AR110" s="516"/>
    </row>
    <row r="111" spans="1:44" ht="12.75" customHeight="1">
      <c r="A111" s="516"/>
      <c r="B111" s="516"/>
      <c r="C111" s="516"/>
      <c r="D111" s="748"/>
      <c r="E111" s="516"/>
      <c r="F111" s="516"/>
      <c r="G111" s="516"/>
      <c r="H111" s="516"/>
      <c r="I111" s="516"/>
      <c r="J111" s="516"/>
      <c r="K111" s="516"/>
      <c r="L111" s="516"/>
      <c r="M111" s="516"/>
      <c r="N111" s="516"/>
      <c r="O111" s="516"/>
      <c r="P111" s="516"/>
      <c r="Q111" s="516"/>
      <c r="R111" s="516"/>
      <c r="S111" s="516"/>
      <c r="T111" s="516"/>
      <c r="U111" s="516"/>
      <c r="V111" s="516"/>
      <c r="W111" s="516"/>
      <c r="X111" s="516"/>
      <c r="Y111" s="516"/>
      <c r="Z111" s="516"/>
      <c r="AA111" s="516"/>
      <c r="AB111" s="516"/>
      <c r="AC111" s="516"/>
      <c r="AD111" s="516"/>
      <c r="AE111" s="516"/>
      <c r="AF111" s="516"/>
      <c r="AG111" s="747"/>
      <c r="AH111" s="516"/>
      <c r="AI111" s="750"/>
      <c r="AJ111" s="516"/>
      <c r="AK111" s="516"/>
      <c r="AL111" s="516"/>
      <c r="AM111" s="516"/>
      <c r="AN111" s="516"/>
      <c r="AO111" s="751"/>
      <c r="AP111" s="516"/>
      <c r="AQ111" s="516"/>
      <c r="AR111" s="516"/>
    </row>
    <row r="112" spans="1:44" ht="12.75" customHeight="1">
      <c r="A112" s="516"/>
      <c r="B112" s="516"/>
      <c r="C112" s="516"/>
      <c r="D112" s="748"/>
      <c r="E112" s="516"/>
      <c r="F112" s="516"/>
      <c r="G112" s="516"/>
      <c r="H112" s="516"/>
      <c r="I112" s="516"/>
      <c r="J112" s="516"/>
      <c r="K112" s="516"/>
      <c r="L112" s="516"/>
      <c r="M112" s="516"/>
      <c r="N112" s="516"/>
      <c r="O112" s="516"/>
      <c r="P112" s="516"/>
      <c r="Q112" s="516"/>
      <c r="R112" s="516"/>
      <c r="S112" s="516"/>
      <c r="T112" s="516"/>
      <c r="U112" s="516"/>
      <c r="V112" s="516"/>
      <c r="W112" s="516"/>
      <c r="X112" s="516"/>
      <c r="Y112" s="516"/>
      <c r="Z112" s="516"/>
      <c r="AA112" s="516"/>
      <c r="AB112" s="516"/>
      <c r="AC112" s="516"/>
      <c r="AD112" s="516"/>
      <c r="AE112" s="516"/>
      <c r="AF112" s="516"/>
      <c r="AG112" s="747"/>
      <c r="AH112" s="516"/>
      <c r="AI112" s="750"/>
      <c r="AJ112" s="516"/>
      <c r="AK112" s="516"/>
      <c r="AL112" s="516"/>
      <c r="AM112" s="516"/>
      <c r="AN112" s="516"/>
      <c r="AO112" s="751"/>
      <c r="AP112" s="516"/>
      <c r="AQ112" s="516"/>
      <c r="AR112" s="516"/>
    </row>
    <row r="113" spans="1:44" ht="12.75" customHeight="1">
      <c r="A113" s="516"/>
      <c r="B113" s="516"/>
      <c r="C113" s="516"/>
      <c r="D113" s="748"/>
      <c r="E113" s="516"/>
      <c r="F113" s="516"/>
      <c r="G113" s="516"/>
      <c r="H113" s="516"/>
      <c r="I113" s="516"/>
      <c r="J113" s="516"/>
      <c r="K113" s="516"/>
      <c r="L113" s="516"/>
      <c r="M113" s="516"/>
      <c r="N113" s="516"/>
      <c r="O113" s="516"/>
      <c r="P113" s="516"/>
      <c r="Q113" s="516"/>
      <c r="R113" s="516"/>
      <c r="S113" s="516"/>
      <c r="T113" s="516"/>
      <c r="U113" s="516"/>
      <c r="V113" s="516"/>
      <c r="W113" s="516"/>
      <c r="X113" s="516"/>
      <c r="Y113" s="516"/>
      <c r="Z113" s="516"/>
      <c r="AA113" s="516"/>
      <c r="AB113" s="516"/>
      <c r="AC113" s="516"/>
      <c r="AD113" s="516"/>
      <c r="AE113" s="516"/>
      <c r="AF113" s="516"/>
      <c r="AG113" s="747"/>
      <c r="AH113" s="516"/>
      <c r="AI113" s="750"/>
      <c r="AJ113" s="516"/>
      <c r="AK113" s="516"/>
      <c r="AL113" s="516"/>
      <c r="AM113" s="516"/>
      <c r="AN113" s="516"/>
      <c r="AO113" s="751"/>
      <c r="AP113" s="516"/>
      <c r="AQ113" s="516"/>
      <c r="AR113" s="516"/>
    </row>
    <row r="114" spans="1:44" ht="12.75" customHeight="1">
      <c r="A114" s="516"/>
      <c r="B114" s="516"/>
      <c r="C114" s="516"/>
      <c r="D114" s="748"/>
      <c r="E114" s="516"/>
      <c r="F114" s="516"/>
      <c r="G114" s="516"/>
      <c r="H114" s="516"/>
      <c r="I114" s="516"/>
      <c r="J114" s="516"/>
      <c r="K114" s="516"/>
      <c r="L114" s="516"/>
      <c r="M114" s="516"/>
      <c r="N114" s="516"/>
      <c r="O114" s="516"/>
      <c r="P114" s="516"/>
      <c r="Q114" s="516"/>
      <c r="R114" s="516"/>
      <c r="S114" s="516"/>
      <c r="T114" s="516"/>
      <c r="U114" s="516"/>
      <c r="V114" s="516"/>
      <c r="W114" s="516"/>
      <c r="X114" s="516"/>
      <c r="Y114" s="516"/>
      <c r="Z114" s="516"/>
      <c r="AA114" s="516"/>
      <c r="AB114" s="516"/>
      <c r="AC114" s="516"/>
      <c r="AD114" s="516"/>
      <c r="AE114" s="516"/>
      <c r="AF114" s="516"/>
      <c r="AG114" s="747"/>
      <c r="AH114" s="516"/>
      <c r="AI114" s="750"/>
      <c r="AJ114" s="516"/>
      <c r="AK114" s="516"/>
      <c r="AL114" s="516"/>
      <c r="AM114" s="516"/>
      <c r="AN114" s="516"/>
      <c r="AO114" s="751"/>
      <c r="AP114" s="516"/>
      <c r="AQ114" s="516"/>
      <c r="AR114" s="516"/>
    </row>
    <row r="115" spans="1:44" ht="12.75" customHeight="1">
      <c r="A115" s="516"/>
      <c r="B115" s="516"/>
      <c r="C115" s="516"/>
      <c r="D115" s="748"/>
      <c r="E115" s="516"/>
      <c r="F115" s="516"/>
      <c r="G115" s="516"/>
      <c r="H115" s="516"/>
      <c r="I115" s="516"/>
      <c r="J115" s="516"/>
      <c r="K115" s="516"/>
      <c r="L115" s="516"/>
      <c r="M115" s="516"/>
      <c r="N115" s="516"/>
      <c r="O115" s="516"/>
      <c r="P115" s="516"/>
      <c r="Q115" s="516"/>
      <c r="R115" s="516"/>
      <c r="S115" s="516"/>
      <c r="T115" s="516"/>
      <c r="U115" s="516"/>
      <c r="V115" s="516"/>
      <c r="W115" s="516"/>
      <c r="X115" s="516"/>
      <c r="Y115" s="516"/>
      <c r="Z115" s="516"/>
      <c r="AA115" s="516"/>
      <c r="AB115" s="516"/>
      <c r="AC115" s="516"/>
      <c r="AD115" s="516"/>
      <c r="AE115" s="516"/>
      <c r="AF115" s="516"/>
      <c r="AG115" s="747"/>
      <c r="AH115" s="516"/>
      <c r="AI115" s="750"/>
      <c r="AJ115" s="516"/>
      <c r="AK115" s="516"/>
      <c r="AL115" s="516"/>
      <c r="AM115" s="516"/>
      <c r="AN115" s="516"/>
      <c r="AO115" s="751"/>
      <c r="AP115" s="516"/>
      <c r="AQ115" s="516"/>
      <c r="AR115" s="516"/>
    </row>
    <row r="116" spans="1:44" ht="12.75" customHeight="1">
      <c r="A116" s="516"/>
      <c r="B116" s="516"/>
      <c r="C116" s="516"/>
      <c r="D116" s="748"/>
      <c r="E116" s="516"/>
      <c r="F116" s="516"/>
      <c r="G116" s="516"/>
      <c r="H116" s="516"/>
      <c r="I116" s="516"/>
      <c r="J116" s="516"/>
      <c r="K116" s="516"/>
      <c r="L116" s="516"/>
      <c r="M116" s="516"/>
      <c r="N116" s="516"/>
      <c r="O116" s="516"/>
      <c r="P116" s="516"/>
      <c r="Q116" s="516"/>
      <c r="R116" s="516"/>
      <c r="S116" s="516"/>
      <c r="T116" s="516"/>
      <c r="U116" s="516"/>
      <c r="V116" s="516"/>
      <c r="W116" s="516"/>
      <c r="X116" s="516"/>
      <c r="Y116" s="516"/>
      <c r="Z116" s="516"/>
      <c r="AA116" s="516"/>
      <c r="AB116" s="516"/>
      <c r="AC116" s="516"/>
      <c r="AD116" s="516"/>
      <c r="AE116" s="516"/>
      <c r="AF116" s="516"/>
      <c r="AG116" s="747"/>
      <c r="AH116" s="516"/>
      <c r="AI116" s="750"/>
      <c r="AJ116" s="516"/>
      <c r="AK116" s="516"/>
      <c r="AL116" s="516"/>
      <c r="AM116" s="516"/>
      <c r="AN116" s="516"/>
      <c r="AO116" s="751"/>
      <c r="AP116" s="516"/>
      <c r="AQ116" s="516"/>
      <c r="AR116" s="516"/>
    </row>
    <row r="117" spans="1:44" ht="12.75" customHeight="1">
      <c r="A117" s="516"/>
      <c r="B117" s="516"/>
      <c r="C117" s="516"/>
      <c r="D117" s="748"/>
      <c r="E117" s="516"/>
      <c r="F117" s="516"/>
      <c r="G117" s="516"/>
      <c r="H117" s="516"/>
      <c r="I117" s="516"/>
      <c r="J117" s="516"/>
      <c r="K117" s="516"/>
      <c r="L117" s="516"/>
      <c r="M117" s="516"/>
      <c r="N117" s="516"/>
      <c r="O117" s="516"/>
      <c r="P117" s="516"/>
      <c r="Q117" s="516"/>
      <c r="R117" s="516"/>
      <c r="S117" s="516"/>
      <c r="T117" s="516"/>
      <c r="U117" s="516"/>
      <c r="V117" s="516"/>
      <c r="W117" s="516"/>
      <c r="X117" s="516"/>
      <c r="Y117" s="516"/>
      <c r="Z117" s="516"/>
      <c r="AA117" s="516"/>
      <c r="AB117" s="516"/>
      <c r="AC117" s="516"/>
      <c r="AD117" s="516"/>
      <c r="AE117" s="516"/>
      <c r="AF117" s="516"/>
      <c r="AG117" s="747"/>
      <c r="AH117" s="516"/>
      <c r="AI117" s="750"/>
      <c r="AJ117" s="516"/>
      <c r="AK117" s="516"/>
      <c r="AL117" s="516"/>
      <c r="AM117" s="516"/>
      <c r="AN117" s="516"/>
      <c r="AO117" s="751"/>
      <c r="AP117" s="516"/>
      <c r="AQ117" s="516"/>
      <c r="AR117" s="516"/>
    </row>
    <row r="118" spans="1:44" ht="12.75" customHeight="1">
      <c r="A118" s="516"/>
      <c r="B118" s="516"/>
      <c r="C118" s="516"/>
      <c r="D118" s="748"/>
      <c r="E118" s="516"/>
      <c r="F118" s="516"/>
      <c r="G118" s="516"/>
      <c r="H118" s="516"/>
      <c r="I118" s="516"/>
      <c r="J118" s="516"/>
      <c r="K118" s="516"/>
      <c r="L118" s="516"/>
      <c r="M118" s="516"/>
      <c r="N118" s="516"/>
      <c r="O118" s="516"/>
      <c r="P118" s="516"/>
      <c r="Q118" s="516"/>
      <c r="R118" s="516"/>
      <c r="S118" s="516"/>
      <c r="T118" s="516"/>
      <c r="U118" s="516"/>
      <c r="V118" s="516"/>
      <c r="W118" s="516"/>
      <c r="X118" s="516"/>
      <c r="Y118" s="516"/>
      <c r="Z118" s="516"/>
      <c r="AA118" s="516"/>
      <c r="AB118" s="516"/>
      <c r="AC118" s="516"/>
      <c r="AD118" s="516"/>
      <c r="AE118" s="516"/>
      <c r="AF118" s="516"/>
      <c r="AG118" s="747"/>
      <c r="AH118" s="516"/>
      <c r="AI118" s="750"/>
      <c r="AJ118" s="516"/>
      <c r="AK118" s="516"/>
      <c r="AL118" s="516"/>
      <c r="AM118" s="516"/>
      <c r="AN118" s="516"/>
      <c r="AO118" s="751"/>
      <c r="AP118" s="516"/>
      <c r="AQ118" s="516"/>
      <c r="AR118" s="516"/>
    </row>
    <row r="119" spans="1:44" ht="12.75" customHeight="1">
      <c r="A119" s="516"/>
      <c r="B119" s="516"/>
      <c r="C119" s="516"/>
      <c r="D119" s="748"/>
      <c r="E119" s="516"/>
      <c r="F119" s="516"/>
      <c r="G119" s="516"/>
      <c r="H119" s="516"/>
      <c r="I119" s="516"/>
      <c r="J119" s="516"/>
      <c r="K119" s="516"/>
      <c r="L119" s="516"/>
      <c r="M119" s="516"/>
      <c r="N119" s="516"/>
      <c r="O119" s="516"/>
      <c r="P119" s="516"/>
      <c r="Q119" s="516"/>
      <c r="R119" s="516"/>
      <c r="S119" s="516"/>
      <c r="T119" s="516"/>
      <c r="U119" s="516"/>
      <c r="V119" s="516"/>
      <c r="W119" s="516"/>
      <c r="X119" s="516"/>
      <c r="Y119" s="516"/>
      <c r="Z119" s="516"/>
      <c r="AA119" s="516"/>
      <c r="AB119" s="516"/>
      <c r="AC119" s="516"/>
      <c r="AD119" s="516"/>
      <c r="AE119" s="516"/>
      <c r="AF119" s="516"/>
      <c r="AG119" s="747"/>
      <c r="AH119" s="516"/>
      <c r="AI119" s="750"/>
      <c r="AJ119" s="516"/>
      <c r="AK119" s="516"/>
      <c r="AL119" s="516"/>
      <c r="AM119" s="516"/>
      <c r="AN119" s="516"/>
      <c r="AO119" s="751"/>
      <c r="AP119" s="516"/>
      <c r="AQ119" s="516"/>
      <c r="AR119" s="516"/>
    </row>
    <row r="120" spans="1:44" ht="12.75" customHeight="1">
      <c r="A120" s="516"/>
      <c r="B120" s="516"/>
      <c r="C120" s="516"/>
      <c r="D120" s="748"/>
      <c r="E120" s="516"/>
      <c r="F120" s="516"/>
      <c r="G120" s="516"/>
      <c r="H120" s="516"/>
      <c r="I120" s="516"/>
      <c r="J120" s="516"/>
      <c r="K120" s="516"/>
      <c r="L120" s="516"/>
      <c r="M120" s="516"/>
      <c r="N120" s="516"/>
      <c r="O120" s="516"/>
      <c r="P120" s="516"/>
      <c r="Q120" s="516"/>
      <c r="R120" s="516"/>
      <c r="S120" s="516"/>
      <c r="T120" s="516"/>
      <c r="U120" s="516"/>
      <c r="V120" s="516"/>
      <c r="W120" s="516"/>
      <c r="X120" s="516"/>
      <c r="Y120" s="516"/>
      <c r="Z120" s="516"/>
      <c r="AA120" s="516"/>
      <c r="AB120" s="516"/>
      <c r="AC120" s="516"/>
      <c r="AD120" s="516"/>
      <c r="AE120" s="516"/>
      <c r="AF120" s="516"/>
      <c r="AG120" s="747"/>
      <c r="AH120" s="516"/>
      <c r="AI120" s="750"/>
      <c r="AJ120" s="516"/>
      <c r="AK120" s="516"/>
      <c r="AL120" s="516"/>
      <c r="AM120" s="516"/>
      <c r="AN120" s="516"/>
      <c r="AO120" s="751"/>
      <c r="AP120" s="516"/>
      <c r="AQ120" s="516"/>
      <c r="AR120" s="516"/>
    </row>
    <row r="121" spans="1:44" ht="12.75" customHeight="1">
      <c r="A121" s="516"/>
      <c r="B121" s="516"/>
      <c r="C121" s="516"/>
      <c r="D121" s="748"/>
      <c r="E121" s="516"/>
      <c r="F121" s="516"/>
      <c r="G121" s="516"/>
      <c r="H121" s="516"/>
      <c r="I121" s="516"/>
      <c r="J121" s="516"/>
      <c r="K121" s="516"/>
      <c r="L121" s="516"/>
      <c r="M121" s="516"/>
      <c r="N121" s="516"/>
      <c r="O121" s="516"/>
      <c r="P121" s="516"/>
      <c r="Q121" s="516"/>
      <c r="R121" s="516"/>
      <c r="S121" s="516"/>
      <c r="T121" s="516"/>
      <c r="U121" s="516"/>
      <c r="V121" s="516"/>
      <c r="W121" s="516"/>
      <c r="X121" s="516"/>
      <c r="Y121" s="516"/>
      <c r="Z121" s="516"/>
      <c r="AA121" s="516"/>
      <c r="AB121" s="516"/>
      <c r="AC121" s="516"/>
      <c r="AD121" s="516"/>
      <c r="AE121" s="516"/>
      <c r="AF121" s="516"/>
      <c r="AG121" s="747"/>
      <c r="AH121" s="516"/>
      <c r="AI121" s="750"/>
      <c r="AJ121" s="516"/>
      <c r="AK121" s="516"/>
      <c r="AL121" s="516"/>
      <c r="AM121" s="516"/>
      <c r="AN121" s="516"/>
      <c r="AO121" s="751"/>
      <c r="AP121" s="516"/>
      <c r="AQ121" s="516"/>
      <c r="AR121" s="516"/>
    </row>
    <row r="122" spans="1:44" ht="12.75" customHeight="1">
      <c r="A122" s="516"/>
      <c r="B122" s="516"/>
      <c r="C122" s="516"/>
      <c r="D122" s="748"/>
      <c r="E122" s="516"/>
      <c r="F122" s="516"/>
      <c r="G122" s="516"/>
      <c r="H122" s="516"/>
      <c r="I122" s="516"/>
      <c r="J122" s="516"/>
      <c r="K122" s="516"/>
      <c r="L122" s="516"/>
      <c r="M122" s="516"/>
      <c r="N122" s="516"/>
      <c r="O122" s="516"/>
      <c r="P122" s="516"/>
      <c r="Q122" s="516"/>
      <c r="R122" s="516"/>
      <c r="S122" s="516"/>
      <c r="T122" s="516"/>
      <c r="U122" s="516"/>
      <c r="V122" s="516"/>
      <c r="W122" s="516"/>
      <c r="X122" s="516"/>
      <c r="Y122" s="516"/>
      <c r="Z122" s="516"/>
      <c r="AA122" s="516"/>
      <c r="AB122" s="516"/>
      <c r="AC122" s="516"/>
      <c r="AD122" s="516"/>
      <c r="AE122" s="516"/>
      <c r="AF122" s="516"/>
      <c r="AG122" s="747"/>
      <c r="AH122" s="516"/>
      <c r="AI122" s="750"/>
      <c r="AJ122" s="516"/>
      <c r="AK122" s="516"/>
      <c r="AL122" s="516"/>
      <c r="AM122" s="516"/>
      <c r="AN122" s="516"/>
      <c r="AO122" s="751"/>
      <c r="AP122" s="516"/>
      <c r="AQ122" s="516"/>
      <c r="AR122" s="516"/>
    </row>
    <row r="123" spans="1:44" ht="12.75" customHeight="1">
      <c r="A123" s="516"/>
      <c r="B123" s="516"/>
      <c r="C123" s="516"/>
      <c r="D123" s="748"/>
      <c r="E123" s="516"/>
      <c r="F123" s="516"/>
      <c r="G123" s="516"/>
      <c r="H123" s="516"/>
      <c r="I123" s="516"/>
      <c r="J123" s="516"/>
      <c r="K123" s="516"/>
      <c r="L123" s="516"/>
      <c r="M123" s="516"/>
      <c r="N123" s="516"/>
      <c r="O123" s="516"/>
      <c r="P123" s="516"/>
      <c r="Q123" s="516"/>
      <c r="R123" s="516"/>
      <c r="S123" s="516"/>
      <c r="T123" s="516"/>
      <c r="U123" s="516"/>
      <c r="V123" s="516"/>
      <c r="W123" s="516"/>
      <c r="X123" s="516"/>
      <c r="Y123" s="516"/>
      <c r="Z123" s="516"/>
      <c r="AA123" s="516"/>
      <c r="AB123" s="516"/>
      <c r="AC123" s="516"/>
      <c r="AD123" s="516"/>
      <c r="AE123" s="516"/>
      <c r="AF123" s="516"/>
      <c r="AG123" s="747"/>
      <c r="AH123" s="516"/>
      <c r="AI123" s="750"/>
      <c r="AJ123" s="516"/>
      <c r="AK123" s="516"/>
      <c r="AL123" s="516"/>
      <c r="AM123" s="516"/>
      <c r="AN123" s="516"/>
      <c r="AO123" s="751"/>
      <c r="AP123" s="516"/>
      <c r="AQ123" s="516"/>
      <c r="AR123" s="516"/>
    </row>
    <row r="124" spans="1:44" ht="12.75" customHeight="1">
      <c r="A124" s="516"/>
      <c r="B124" s="516"/>
      <c r="C124" s="516"/>
      <c r="D124" s="748"/>
      <c r="E124" s="516"/>
      <c r="F124" s="516"/>
      <c r="G124" s="516"/>
      <c r="H124" s="516"/>
      <c r="I124" s="516"/>
      <c r="J124" s="516"/>
      <c r="K124" s="516"/>
      <c r="L124" s="516"/>
      <c r="M124" s="516"/>
      <c r="N124" s="516"/>
      <c r="O124" s="516"/>
      <c r="P124" s="516"/>
      <c r="Q124" s="516"/>
      <c r="R124" s="516"/>
      <c r="S124" s="516"/>
      <c r="T124" s="516"/>
      <c r="U124" s="516"/>
      <c r="V124" s="516"/>
      <c r="W124" s="516"/>
      <c r="X124" s="516"/>
      <c r="Y124" s="516"/>
      <c r="Z124" s="516"/>
      <c r="AA124" s="516"/>
      <c r="AB124" s="516"/>
      <c r="AC124" s="516"/>
      <c r="AD124" s="516"/>
      <c r="AE124" s="516"/>
      <c r="AF124" s="516"/>
      <c r="AG124" s="747"/>
      <c r="AH124" s="516"/>
      <c r="AI124" s="750"/>
      <c r="AJ124" s="516"/>
      <c r="AK124" s="516"/>
      <c r="AL124" s="516"/>
      <c r="AM124" s="516"/>
      <c r="AN124" s="516"/>
      <c r="AO124" s="751"/>
      <c r="AP124" s="516"/>
      <c r="AQ124" s="516"/>
      <c r="AR124" s="516"/>
    </row>
    <row r="125" spans="1:44" ht="12.75" customHeight="1">
      <c r="A125" s="516"/>
      <c r="B125" s="516"/>
      <c r="C125" s="516"/>
      <c r="D125" s="748"/>
      <c r="E125" s="516"/>
      <c r="F125" s="516"/>
      <c r="G125" s="516"/>
      <c r="H125" s="516"/>
      <c r="I125" s="516"/>
      <c r="J125" s="516"/>
      <c r="K125" s="516"/>
      <c r="L125" s="516"/>
      <c r="M125" s="516"/>
      <c r="N125" s="516"/>
      <c r="O125" s="516"/>
      <c r="P125" s="516"/>
      <c r="Q125" s="516"/>
      <c r="R125" s="516"/>
      <c r="S125" s="516"/>
      <c r="T125" s="516"/>
      <c r="U125" s="516"/>
      <c r="V125" s="516"/>
      <c r="W125" s="516"/>
      <c r="X125" s="516"/>
      <c r="Y125" s="516"/>
      <c r="Z125" s="516"/>
      <c r="AA125" s="516"/>
      <c r="AB125" s="516"/>
      <c r="AC125" s="516"/>
      <c r="AD125" s="516"/>
      <c r="AE125" s="516"/>
      <c r="AF125" s="516"/>
      <c r="AG125" s="747"/>
      <c r="AH125" s="516"/>
      <c r="AI125" s="750"/>
      <c r="AJ125" s="516"/>
      <c r="AK125" s="516"/>
      <c r="AL125" s="516"/>
      <c r="AM125" s="516"/>
      <c r="AN125" s="516"/>
      <c r="AO125" s="751"/>
      <c r="AP125" s="516"/>
      <c r="AQ125" s="516"/>
      <c r="AR125" s="516"/>
    </row>
    <row r="126" spans="1:44" ht="12.75" customHeight="1">
      <c r="A126" s="516"/>
      <c r="B126" s="516"/>
      <c r="C126" s="516"/>
      <c r="D126" s="748"/>
      <c r="E126" s="516"/>
      <c r="F126" s="516"/>
      <c r="G126" s="516"/>
      <c r="H126" s="516"/>
      <c r="I126" s="516"/>
      <c r="J126" s="516"/>
      <c r="K126" s="516"/>
      <c r="L126" s="516"/>
      <c r="M126" s="516"/>
      <c r="N126" s="516"/>
      <c r="O126" s="516"/>
      <c r="P126" s="516"/>
      <c r="Q126" s="516"/>
      <c r="R126" s="516"/>
      <c r="S126" s="516"/>
      <c r="T126" s="516"/>
      <c r="U126" s="516"/>
      <c r="V126" s="516"/>
      <c r="W126" s="516"/>
      <c r="X126" s="516"/>
      <c r="Y126" s="516"/>
      <c r="Z126" s="516"/>
      <c r="AA126" s="516"/>
      <c r="AB126" s="516"/>
      <c r="AC126" s="516"/>
      <c r="AD126" s="516"/>
      <c r="AE126" s="516"/>
      <c r="AF126" s="516"/>
      <c r="AG126" s="747"/>
      <c r="AH126" s="516"/>
      <c r="AI126" s="750"/>
      <c r="AJ126" s="516"/>
      <c r="AK126" s="516"/>
      <c r="AL126" s="516"/>
      <c r="AM126" s="516"/>
      <c r="AN126" s="516"/>
      <c r="AO126" s="751"/>
      <c r="AP126" s="516"/>
      <c r="AQ126" s="516"/>
      <c r="AR126" s="516"/>
    </row>
    <row r="127" spans="1:44" ht="12.75" customHeight="1">
      <c r="A127" s="516"/>
      <c r="B127" s="516"/>
      <c r="C127" s="516"/>
      <c r="D127" s="748"/>
      <c r="E127" s="516"/>
      <c r="F127" s="516"/>
      <c r="G127" s="516"/>
      <c r="H127" s="516"/>
      <c r="I127" s="516"/>
      <c r="J127" s="516"/>
      <c r="K127" s="516"/>
      <c r="L127" s="516"/>
      <c r="M127" s="516"/>
      <c r="N127" s="516"/>
      <c r="O127" s="516"/>
      <c r="P127" s="516"/>
      <c r="Q127" s="516"/>
      <c r="R127" s="516"/>
      <c r="S127" s="516"/>
      <c r="T127" s="516"/>
      <c r="U127" s="516"/>
      <c r="V127" s="516"/>
      <c r="W127" s="516"/>
      <c r="X127" s="516"/>
      <c r="Y127" s="516"/>
      <c r="Z127" s="516"/>
      <c r="AA127" s="516"/>
      <c r="AB127" s="516"/>
      <c r="AC127" s="516"/>
      <c r="AD127" s="516"/>
      <c r="AE127" s="516"/>
      <c r="AF127" s="516"/>
      <c r="AG127" s="747"/>
      <c r="AH127" s="516"/>
      <c r="AI127" s="750"/>
      <c r="AJ127" s="516"/>
      <c r="AK127" s="516"/>
      <c r="AL127" s="516"/>
      <c r="AM127" s="516"/>
      <c r="AN127" s="516"/>
      <c r="AO127" s="751"/>
      <c r="AP127" s="516"/>
      <c r="AQ127" s="516"/>
      <c r="AR127" s="516"/>
    </row>
    <row r="128" spans="1:44" ht="12.75" customHeight="1">
      <c r="A128" s="516"/>
      <c r="B128" s="516"/>
      <c r="C128" s="516"/>
      <c r="D128" s="748"/>
      <c r="E128" s="516"/>
      <c r="F128" s="516"/>
      <c r="G128" s="516"/>
      <c r="H128" s="516"/>
      <c r="I128" s="516"/>
      <c r="J128" s="516"/>
      <c r="K128" s="516"/>
      <c r="L128" s="516"/>
      <c r="M128" s="516"/>
      <c r="N128" s="516"/>
      <c r="O128" s="516"/>
      <c r="P128" s="516"/>
      <c r="Q128" s="516"/>
      <c r="R128" s="516"/>
      <c r="S128" s="516"/>
      <c r="T128" s="516"/>
      <c r="U128" s="516"/>
      <c r="V128" s="516"/>
      <c r="W128" s="516"/>
      <c r="X128" s="516"/>
      <c r="Y128" s="516"/>
      <c r="Z128" s="516"/>
      <c r="AA128" s="516"/>
      <c r="AB128" s="516"/>
      <c r="AC128" s="516"/>
      <c r="AD128" s="516"/>
      <c r="AE128" s="516"/>
      <c r="AF128" s="516"/>
      <c r="AG128" s="747"/>
      <c r="AH128" s="516"/>
      <c r="AI128" s="750"/>
      <c r="AJ128" s="516"/>
      <c r="AK128" s="516"/>
      <c r="AL128" s="516"/>
      <c r="AM128" s="516"/>
      <c r="AN128" s="516"/>
      <c r="AO128" s="751"/>
      <c r="AP128" s="516"/>
      <c r="AQ128" s="516"/>
      <c r="AR128" s="516"/>
    </row>
    <row r="129" spans="1:44" ht="12.75" customHeight="1">
      <c r="A129" s="516"/>
      <c r="B129" s="516"/>
      <c r="C129" s="516"/>
      <c r="D129" s="748"/>
      <c r="E129" s="516"/>
      <c r="F129" s="516"/>
      <c r="G129" s="516"/>
      <c r="H129" s="516"/>
      <c r="I129" s="516"/>
      <c r="J129" s="516"/>
      <c r="K129" s="516"/>
      <c r="L129" s="516"/>
      <c r="M129" s="516"/>
      <c r="N129" s="516"/>
      <c r="O129" s="516"/>
      <c r="P129" s="516"/>
      <c r="Q129" s="516"/>
      <c r="R129" s="516"/>
      <c r="S129" s="516"/>
      <c r="T129" s="516"/>
      <c r="U129" s="516"/>
      <c r="V129" s="516"/>
      <c r="W129" s="516"/>
      <c r="X129" s="516"/>
      <c r="Y129" s="516"/>
      <c r="Z129" s="516"/>
      <c r="AA129" s="516"/>
      <c r="AB129" s="516"/>
      <c r="AC129" s="516"/>
      <c r="AD129" s="516"/>
      <c r="AE129" s="516"/>
      <c r="AF129" s="516"/>
      <c r="AG129" s="747"/>
      <c r="AH129" s="516"/>
      <c r="AI129" s="750"/>
      <c r="AJ129" s="516"/>
      <c r="AK129" s="516"/>
      <c r="AL129" s="516"/>
      <c r="AM129" s="516"/>
      <c r="AN129" s="516"/>
      <c r="AO129" s="751"/>
      <c r="AP129" s="516"/>
      <c r="AQ129" s="516"/>
      <c r="AR129" s="516"/>
    </row>
    <row r="130" spans="1:44" ht="12.75" customHeight="1">
      <c r="A130" s="516"/>
      <c r="B130" s="516"/>
      <c r="C130" s="516"/>
      <c r="D130" s="748"/>
      <c r="E130" s="516"/>
      <c r="F130" s="516"/>
      <c r="G130" s="516"/>
      <c r="H130" s="516"/>
      <c r="I130" s="516"/>
      <c r="J130" s="516"/>
      <c r="K130" s="516"/>
      <c r="L130" s="516"/>
      <c r="M130" s="516"/>
      <c r="N130" s="516"/>
      <c r="O130" s="516"/>
      <c r="P130" s="516"/>
      <c r="Q130" s="516"/>
      <c r="R130" s="516"/>
      <c r="S130" s="516"/>
      <c r="T130" s="516"/>
      <c r="U130" s="516"/>
      <c r="V130" s="516"/>
      <c r="W130" s="516"/>
      <c r="X130" s="516"/>
      <c r="Y130" s="516"/>
      <c r="Z130" s="516"/>
      <c r="AA130" s="516"/>
      <c r="AB130" s="516"/>
      <c r="AC130" s="516"/>
      <c r="AD130" s="516"/>
      <c r="AE130" s="516"/>
      <c r="AF130" s="516"/>
      <c r="AG130" s="747"/>
      <c r="AH130" s="516"/>
      <c r="AI130" s="750"/>
      <c r="AJ130" s="516"/>
      <c r="AK130" s="516"/>
      <c r="AL130" s="516"/>
      <c r="AM130" s="516"/>
      <c r="AN130" s="516"/>
      <c r="AO130" s="751"/>
      <c r="AP130" s="516"/>
      <c r="AQ130" s="516"/>
      <c r="AR130" s="516"/>
    </row>
    <row r="131" spans="1:44" ht="12.75" customHeight="1">
      <c r="A131" s="516"/>
      <c r="B131" s="516"/>
      <c r="C131" s="516"/>
      <c r="D131" s="748"/>
      <c r="E131" s="516"/>
      <c r="F131" s="516"/>
      <c r="G131" s="516"/>
      <c r="H131" s="516"/>
      <c r="I131" s="516"/>
      <c r="J131" s="516"/>
      <c r="K131" s="516"/>
      <c r="L131" s="516"/>
      <c r="M131" s="516"/>
      <c r="N131" s="516"/>
      <c r="O131" s="516"/>
      <c r="P131" s="516"/>
      <c r="Q131" s="516"/>
      <c r="R131" s="516"/>
      <c r="S131" s="516"/>
      <c r="T131" s="516"/>
      <c r="U131" s="516"/>
      <c r="V131" s="516"/>
      <c r="W131" s="516"/>
      <c r="X131" s="516"/>
      <c r="Y131" s="516"/>
      <c r="Z131" s="516"/>
      <c r="AA131" s="516"/>
      <c r="AB131" s="516"/>
      <c r="AC131" s="516"/>
      <c r="AD131" s="516"/>
      <c r="AE131" s="516"/>
      <c r="AF131" s="516"/>
      <c r="AG131" s="747"/>
      <c r="AH131" s="516"/>
      <c r="AI131" s="750"/>
      <c r="AJ131" s="516"/>
      <c r="AK131" s="516"/>
      <c r="AL131" s="516"/>
      <c r="AM131" s="516"/>
      <c r="AN131" s="516"/>
      <c r="AO131" s="751"/>
      <c r="AP131" s="516"/>
      <c r="AQ131" s="516"/>
      <c r="AR131" s="516"/>
    </row>
    <row r="132" spans="1:44" ht="12.75" customHeight="1">
      <c r="A132" s="516"/>
      <c r="B132" s="516"/>
      <c r="C132" s="516"/>
      <c r="D132" s="748"/>
      <c r="E132" s="516"/>
      <c r="F132" s="516"/>
      <c r="G132" s="516"/>
      <c r="H132" s="516"/>
      <c r="I132" s="516"/>
      <c r="J132" s="516"/>
      <c r="K132" s="516"/>
      <c r="L132" s="516"/>
      <c r="M132" s="516"/>
      <c r="N132" s="516"/>
      <c r="O132" s="516"/>
      <c r="P132" s="516"/>
      <c r="Q132" s="516"/>
      <c r="R132" s="516"/>
      <c r="S132" s="516"/>
      <c r="T132" s="516"/>
      <c r="U132" s="516"/>
      <c r="V132" s="516"/>
      <c r="W132" s="516"/>
      <c r="X132" s="516"/>
      <c r="Y132" s="516"/>
      <c r="Z132" s="516"/>
      <c r="AA132" s="516"/>
      <c r="AB132" s="516"/>
      <c r="AC132" s="516"/>
      <c r="AD132" s="516"/>
      <c r="AE132" s="516"/>
      <c r="AF132" s="516"/>
      <c r="AG132" s="747"/>
      <c r="AH132" s="516"/>
      <c r="AI132" s="750"/>
      <c r="AJ132" s="516"/>
      <c r="AK132" s="516"/>
      <c r="AL132" s="516"/>
      <c r="AM132" s="516"/>
      <c r="AN132" s="516"/>
      <c r="AO132" s="751"/>
      <c r="AP132" s="516"/>
      <c r="AQ132" s="516"/>
      <c r="AR132" s="516"/>
    </row>
    <row r="133" spans="1:44" ht="12.75" customHeight="1">
      <c r="A133" s="516"/>
      <c r="B133" s="516"/>
      <c r="C133" s="516"/>
      <c r="D133" s="748"/>
      <c r="E133" s="516"/>
      <c r="F133" s="516"/>
      <c r="G133" s="516"/>
      <c r="H133" s="516"/>
      <c r="I133" s="516"/>
      <c r="J133" s="516"/>
      <c r="K133" s="516"/>
      <c r="L133" s="516"/>
      <c r="M133" s="516"/>
      <c r="N133" s="516"/>
      <c r="O133" s="516"/>
      <c r="P133" s="516"/>
      <c r="Q133" s="516"/>
      <c r="R133" s="516"/>
      <c r="S133" s="516"/>
      <c r="T133" s="516"/>
      <c r="U133" s="516"/>
      <c r="V133" s="516"/>
      <c r="W133" s="516"/>
      <c r="X133" s="516"/>
      <c r="Y133" s="516"/>
      <c r="Z133" s="516"/>
      <c r="AA133" s="516"/>
      <c r="AB133" s="516"/>
      <c r="AC133" s="516"/>
      <c r="AD133" s="516"/>
      <c r="AE133" s="516"/>
      <c r="AF133" s="516"/>
      <c r="AG133" s="747"/>
      <c r="AH133" s="516"/>
      <c r="AI133" s="750"/>
      <c r="AJ133" s="516"/>
      <c r="AK133" s="516"/>
      <c r="AL133" s="516"/>
      <c r="AM133" s="516"/>
      <c r="AN133" s="516"/>
      <c r="AO133" s="751"/>
      <c r="AP133" s="516"/>
      <c r="AQ133" s="516"/>
      <c r="AR133" s="516"/>
    </row>
    <row r="134" spans="1:44" ht="12.75" customHeight="1">
      <c r="A134" s="516"/>
      <c r="B134" s="516"/>
      <c r="C134" s="516"/>
      <c r="D134" s="748"/>
      <c r="E134" s="516"/>
      <c r="F134" s="516"/>
      <c r="G134" s="516"/>
      <c r="H134" s="516"/>
      <c r="I134" s="516"/>
      <c r="J134" s="516"/>
      <c r="K134" s="516"/>
      <c r="L134" s="516"/>
      <c r="M134" s="516"/>
      <c r="N134" s="516"/>
      <c r="O134" s="516"/>
      <c r="P134" s="516"/>
      <c r="Q134" s="516"/>
      <c r="R134" s="516"/>
      <c r="S134" s="516"/>
      <c r="T134" s="516"/>
      <c r="U134" s="516"/>
      <c r="V134" s="516"/>
      <c r="W134" s="516"/>
      <c r="X134" s="516"/>
      <c r="Y134" s="516"/>
      <c r="Z134" s="516"/>
      <c r="AA134" s="516"/>
      <c r="AB134" s="516"/>
      <c r="AC134" s="516"/>
      <c r="AD134" s="516"/>
      <c r="AE134" s="516"/>
      <c r="AF134" s="516"/>
      <c r="AG134" s="747"/>
      <c r="AH134" s="516"/>
      <c r="AI134" s="750"/>
      <c r="AJ134" s="516"/>
      <c r="AK134" s="516"/>
      <c r="AL134" s="516"/>
      <c r="AM134" s="516"/>
      <c r="AN134" s="516"/>
      <c r="AO134" s="751"/>
      <c r="AP134" s="516"/>
      <c r="AQ134" s="516"/>
      <c r="AR134" s="516"/>
    </row>
    <row r="135" spans="1:44" ht="12.75" customHeight="1">
      <c r="A135" s="516"/>
      <c r="B135" s="516"/>
      <c r="C135" s="516"/>
      <c r="D135" s="748"/>
      <c r="E135" s="516"/>
      <c r="F135" s="516"/>
      <c r="G135" s="516"/>
      <c r="H135" s="516"/>
      <c r="I135" s="516"/>
      <c r="J135" s="516"/>
      <c r="K135" s="516"/>
      <c r="L135" s="516"/>
      <c r="M135" s="516"/>
      <c r="N135" s="516"/>
      <c r="O135" s="516"/>
      <c r="P135" s="516"/>
      <c r="Q135" s="516"/>
      <c r="R135" s="516"/>
      <c r="S135" s="516"/>
      <c r="T135" s="516"/>
      <c r="U135" s="516"/>
      <c r="V135" s="516"/>
      <c r="W135" s="516"/>
      <c r="X135" s="516"/>
      <c r="Y135" s="516"/>
      <c r="Z135" s="516"/>
      <c r="AA135" s="516"/>
      <c r="AB135" s="516"/>
      <c r="AC135" s="516"/>
      <c r="AD135" s="516"/>
      <c r="AE135" s="516"/>
      <c r="AF135" s="516"/>
      <c r="AG135" s="747"/>
      <c r="AH135" s="516"/>
      <c r="AI135" s="750"/>
      <c r="AJ135" s="516"/>
      <c r="AK135" s="516"/>
      <c r="AL135" s="516"/>
      <c r="AM135" s="516"/>
      <c r="AN135" s="516"/>
      <c r="AO135" s="751"/>
      <c r="AP135" s="516"/>
      <c r="AQ135" s="516"/>
      <c r="AR135" s="516"/>
    </row>
    <row r="136" spans="1:44" ht="12.75" customHeight="1">
      <c r="A136" s="516"/>
      <c r="B136" s="516"/>
      <c r="C136" s="516"/>
      <c r="D136" s="748"/>
      <c r="E136" s="516"/>
      <c r="F136" s="516"/>
      <c r="G136" s="516"/>
      <c r="H136" s="516"/>
      <c r="I136" s="516"/>
      <c r="J136" s="516"/>
      <c r="K136" s="516"/>
      <c r="L136" s="516"/>
      <c r="M136" s="516"/>
      <c r="N136" s="516"/>
      <c r="O136" s="516"/>
      <c r="P136" s="516"/>
      <c r="Q136" s="516"/>
      <c r="R136" s="516"/>
      <c r="S136" s="516"/>
      <c r="T136" s="516"/>
      <c r="U136" s="516"/>
      <c r="V136" s="516"/>
      <c r="W136" s="516"/>
      <c r="X136" s="516"/>
      <c r="Y136" s="516"/>
      <c r="Z136" s="516"/>
      <c r="AA136" s="516"/>
      <c r="AB136" s="516"/>
      <c r="AC136" s="516"/>
      <c r="AD136" s="516"/>
      <c r="AE136" s="516"/>
      <c r="AF136" s="516"/>
      <c r="AG136" s="747"/>
      <c r="AH136" s="516"/>
      <c r="AI136" s="750"/>
      <c r="AJ136" s="516"/>
      <c r="AK136" s="516"/>
      <c r="AL136" s="516"/>
      <c r="AM136" s="516"/>
      <c r="AN136" s="516"/>
      <c r="AO136" s="751"/>
      <c r="AP136" s="516"/>
      <c r="AQ136" s="516"/>
      <c r="AR136" s="516"/>
    </row>
    <row r="137" spans="1:44" ht="12.75" customHeight="1">
      <c r="A137" s="516"/>
      <c r="B137" s="516"/>
      <c r="C137" s="516"/>
      <c r="D137" s="748"/>
      <c r="E137" s="516"/>
      <c r="F137" s="516"/>
      <c r="G137" s="516"/>
      <c r="H137" s="516"/>
      <c r="I137" s="516"/>
      <c r="J137" s="516"/>
      <c r="K137" s="516"/>
      <c r="L137" s="516"/>
      <c r="M137" s="516"/>
      <c r="N137" s="516"/>
      <c r="O137" s="516"/>
      <c r="P137" s="516"/>
      <c r="Q137" s="516"/>
      <c r="R137" s="516"/>
      <c r="S137" s="516"/>
      <c r="T137" s="516"/>
      <c r="U137" s="516"/>
      <c r="V137" s="516"/>
      <c r="W137" s="516"/>
      <c r="X137" s="516"/>
      <c r="Y137" s="516"/>
      <c r="Z137" s="516"/>
      <c r="AA137" s="516"/>
      <c r="AB137" s="516"/>
      <c r="AC137" s="516"/>
      <c r="AD137" s="516"/>
      <c r="AE137" s="516"/>
      <c r="AF137" s="516"/>
      <c r="AG137" s="747"/>
      <c r="AH137" s="516"/>
      <c r="AI137" s="750"/>
      <c r="AJ137" s="516"/>
      <c r="AK137" s="516"/>
      <c r="AL137" s="516"/>
      <c r="AM137" s="516"/>
      <c r="AN137" s="516"/>
      <c r="AO137" s="751"/>
      <c r="AP137" s="516"/>
      <c r="AQ137" s="516"/>
      <c r="AR137" s="516"/>
    </row>
    <row r="138" spans="1:44" ht="12.75" customHeight="1">
      <c r="A138" s="516"/>
      <c r="B138" s="516"/>
      <c r="C138" s="516"/>
      <c r="D138" s="748"/>
      <c r="E138" s="516"/>
      <c r="F138" s="516"/>
      <c r="G138" s="516"/>
      <c r="H138" s="516"/>
      <c r="I138" s="516"/>
      <c r="J138" s="516"/>
      <c r="K138" s="516"/>
      <c r="L138" s="516"/>
      <c r="M138" s="516"/>
      <c r="N138" s="516"/>
      <c r="O138" s="516"/>
      <c r="P138" s="516"/>
      <c r="Q138" s="516"/>
      <c r="R138" s="516"/>
      <c r="S138" s="516"/>
      <c r="T138" s="516"/>
      <c r="U138" s="516"/>
      <c r="V138" s="516"/>
      <c r="W138" s="516"/>
      <c r="X138" s="516"/>
      <c r="Y138" s="516"/>
      <c r="Z138" s="516"/>
      <c r="AA138" s="516"/>
      <c r="AB138" s="516"/>
      <c r="AC138" s="516"/>
      <c r="AD138" s="516"/>
      <c r="AE138" s="516"/>
      <c r="AF138" s="516"/>
      <c r="AG138" s="747"/>
      <c r="AH138" s="516"/>
      <c r="AI138" s="750"/>
      <c r="AJ138" s="516"/>
      <c r="AK138" s="516"/>
      <c r="AL138" s="516"/>
      <c r="AM138" s="516"/>
      <c r="AN138" s="516"/>
      <c r="AO138" s="751"/>
      <c r="AP138" s="516"/>
      <c r="AQ138" s="516"/>
      <c r="AR138" s="516"/>
    </row>
    <row r="139" spans="1:44" ht="12.75" customHeight="1">
      <c r="A139" s="516"/>
      <c r="B139" s="516"/>
      <c r="C139" s="516"/>
      <c r="D139" s="748"/>
      <c r="E139" s="516"/>
      <c r="F139" s="516"/>
      <c r="G139" s="516"/>
      <c r="H139" s="516"/>
      <c r="I139" s="516"/>
      <c r="J139" s="516"/>
      <c r="K139" s="516"/>
      <c r="L139" s="516"/>
      <c r="M139" s="516"/>
      <c r="N139" s="516"/>
      <c r="O139" s="516"/>
      <c r="P139" s="516"/>
      <c r="Q139" s="516"/>
      <c r="R139" s="516"/>
      <c r="S139" s="516"/>
      <c r="T139" s="516"/>
      <c r="U139" s="516"/>
      <c r="V139" s="516"/>
      <c r="W139" s="516"/>
      <c r="X139" s="516"/>
      <c r="Y139" s="516"/>
      <c r="Z139" s="516"/>
      <c r="AA139" s="516"/>
      <c r="AB139" s="516"/>
      <c r="AC139" s="516"/>
      <c r="AD139" s="516"/>
      <c r="AE139" s="516"/>
      <c r="AF139" s="516"/>
      <c r="AG139" s="747"/>
      <c r="AH139" s="516"/>
      <c r="AI139" s="750"/>
      <c r="AJ139" s="516"/>
      <c r="AK139" s="516"/>
      <c r="AL139" s="516"/>
      <c r="AM139" s="516"/>
      <c r="AN139" s="516"/>
      <c r="AO139" s="751"/>
      <c r="AP139" s="516"/>
      <c r="AQ139" s="516"/>
      <c r="AR139" s="516"/>
    </row>
    <row r="140" spans="1:44" ht="12.75" customHeight="1">
      <c r="A140" s="516"/>
      <c r="B140" s="516"/>
      <c r="C140" s="516"/>
      <c r="D140" s="748"/>
      <c r="E140" s="516"/>
      <c r="F140" s="516"/>
      <c r="G140" s="516"/>
      <c r="H140" s="516"/>
      <c r="I140" s="516"/>
      <c r="J140" s="516"/>
      <c r="K140" s="516"/>
      <c r="L140" s="516"/>
      <c r="M140" s="516"/>
      <c r="N140" s="516"/>
      <c r="O140" s="516"/>
      <c r="P140" s="516"/>
      <c r="Q140" s="516"/>
      <c r="R140" s="516"/>
      <c r="S140" s="516"/>
      <c r="T140" s="516"/>
      <c r="U140" s="516"/>
      <c r="V140" s="516"/>
      <c r="W140" s="516"/>
      <c r="X140" s="516"/>
      <c r="Y140" s="516"/>
      <c r="Z140" s="516"/>
      <c r="AA140" s="516"/>
      <c r="AB140" s="516"/>
      <c r="AC140" s="516"/>
      <c r="AD140" s="516"/>
      <c r="AE140" s="516"/>
      <c r="AF140" s="516"/>
      <c r="AG140" s="747"/>
      <c r="AH140" s="516"/>
      <c r="AI140" s="750"/>
      <c r="AJ140" s="516"/>
      <c r="AK140" s="516"/>
      <c r="AL140" s="516"/>
      <c r="AM140" s="516"/>
      <c r="AN140" s="516"/>
      <c r="AO140" s="751"/>
      <c r="AP140" s="516"/>
      <c r="AQ140" s="516"/>
      <c r="AR140" s="516"/>
    </row>
    <row r="141" spans="1:44" ht="12.75" customHeight="1">
      <c r="A141" s="516"/>
      <c r="B141" s="516"/>
      <c r="C141" s="516"/>
      <c r="D141" s="748"/>
      <c r="E141" s="516"/>
      <c r="F141" s="516"/>
      <c r="G141" s="516"/>
      <c r="H141" s="516"/>
      <c r="I141" s="516"/>
      <c r="J141" s="516"/>
      <c r="K141" s="516"/>
      <c r="L141" s="516"/>
      <c r="M141" s="516"/>
      <c r="N141" s="516"/>
      <c r="O141" s="516"/>
      <c r="P141" s="516"/>
      <c r="Q141" s="516"/>
      <c r="R141" s="516"/>
      <c r="S141" s="516"/>
      <c r="T141" s="516"/>
      <c r="U141" s="516"/>
      <c r="V141" s="516"/>
      <c r="W141" s="516"/>
      <c r="X141" s="516"/>
      <c r="Y141" s="516"/>
      <c r="Z141" s="516"/>
      <c r="AA141" s="516"/>
      <c r="AB141" s="516"/>
      <c r="AC141" s="516"/>
      <c r="AD141" s="516"/>
      <c r="AE141" s="516"/>
      <c r="AF141" s="516"/>
      <c r="AG141" s="747"/>
      <c r="AH141" s="516"/>
      <c r="AI141" s="750"/>
      <c r="AJ141" s="516"/>
      <c r="AK141" s="516"/>
      <c r="AL141" s="516"/>
      <c r="AM141" s="516"/>
      <c r="AN141" s="516"/>
      <c r="AO141" s="751"/>
      <c r="AP141" s="516"/>
      <c r="AQ141" s="516"/>
      <c r="AR141" s="516"/>
    </row>
    <row r="142" spans="1:44" ht="12.75" customHeight="1">
      <c r="A142" s="516"/>
      <c r="B142" s="516"/>
      <c r="C142" s="516"/>
      <c r="D142" s="748"/>
      <c r="E142" s="516"/>
      <c r="F142" s="516"/>
      <c r="G142" s="516"/>
      <c r="H142" s="516"/>
      <c r="I142" s="516"/>
      <c r="J142" s="516"/>
      <c r="K142" s="516"/>
      <c r="L142" s="516"/>
      <c r="M142" s="516"/>
      <c r="N142" s="516"/>
      <c r="O142" s="516"/>
      <c r="P142" s="516"/>
      <c r="Q142" s="516"/>
      <c r="R142" s="516"/>
      <c r="S142" s="516"/>
      <c r="T142" s="516"/>
      <c r="U142" s="516"/>
      <c r="V142" s="516"/>
      <c r="W142" s="516"/>
      <c r="X142" s="516"/>
      <c r="Y142" s="516"/>
      <c r="Z142" s="516"/>
      <c r="AA142" s="516"/>
      <c r="AB142" s="516"/>
      <c r="AC142" s="516"/>
      <c r="AD142" s="516"/>
      <c r="AE142" s="516"/>
      <c r="AF142" s="516"/>
      <c r="AG142" s="747"/>
      <c r="AH142" s="516"/>
      <c r="AI142" s="750"/>
      <c r="AJ142" s="516"/>
      <c r="AK142" s="516"/>
      <c r="AL142" s="516"/>
      <c r="AM142" s="516"/>
      <c r="AN142" s="516"/>
      <c r="AO142" s="751"/>
      <c r="AP142" s="516"/>
      <c r="AQ142" s="516"/>
      <c r="AR142" s="516"/>
    </row>
    <row r="143" spans="1:44" ht="12.75" customHeight="1">
      <c r="A143" s="516"/>
      <c r="B143" s="516"/>
      <c r="C143" s="516"/>
      <c r="D143" s="748"/>
      <c r="E143" s="516"/>
      <c r="F143" s="516"/>
      <c r="G143" s="516"/>
      <c r="H143" s="516"/>
      <c r="I143" s="516"/>
      <c r="J143" s="516"/>
      <c r="K143" s="516"/>
      <c r="L143" s="516"/>
      <c r="M143" s="516"/>
      <c r="N143" s="516"/>
      <c r="O143" s="516"/>
      <c r="P143" s="516"/>
      <c r="Q143" s="516"/>
      <c r="R143" s="516"/>
      <c r="S143" s="516"/>
      <c r="T143" s="516"/>
      <c r="U143" s="516"/>
      <c r="V143" s="516"/>
      <c r="W143" s="516"/>
      <c r="X143" s="516"/>
      <c r="Y143" s="516"/>
      <c r="Z143" s="516"/>
      <c r="AA143" s="516"/>
      <c r="AB143" s="516"/>
      <c r="AC143" s="516"/>
      <c r="AD143" s="516"/>
      <c r="AE143" s="516"/>
      <c r="AF143" s="516"/>
      <c r="AG143" s="747"/>
      <c r="AH143" s="516"/>
      <c r="AI143" s="750"/>
      <c r="AJ143" s="516"/>
      <c r="AK143" s="516"/>
      <c r="AL143" s="516"/>
      <c r="AM143" s="516"/>
      <c r="AN143" s="516"/>
      <c r="AO143" s="751"/>
      <c r="AP143" s="516"/>
      <c r="AQ143" s="516"/>
      <c r="AR143" s="516"/>
    </row>
    <row r="144" spans="1:44" ht="12.75" customHeight="1">
      <c r="A144" s="516"/>
      <c r="B144" s="516"/>
      <c r="C144" s="516"/>
      <c r="D144" s="748"/>
      <c r="E144" s="516"/>
      <c r="F144" s="516"/>
      <c r="G144" s="516"/>
      <c r="H144" s="516"/>
      <c r="I144" s="516"/>
      <c r="J144" s="516"/>
      <c r="K144" s="516"/>
      <c r="L144" s="516"/>
      <c r="M144" s="516"/>
      <c r="N144" s="516"/>
      <c r="O144" s="516"/>
      <c r="P144" s="516"/>
      <c r="Q144" s="516"/>
      <c r="R144" s="516"/>
      <c r="S144" s="516"/>
      <c r="T144" s="516"/>
      <c r="U144" s="516"/>
      <c r="V144" s="516"/>
      <c r="W144" s="516"/>
      <c r="X144" s="516"/>
      <c r="Y144" s="516"/>
      <c r="Z144" s="516"/>
      <c r="AA144" s="516"/>
      <c r="AB144" s="516"/>
      <c r="AC144" s="516"/>
      <c r="AD144" s="516"/>
      <c r="AE144" s="516"/>
      <c r="AF144" s="516"/>
      <c r="AG144" s="747"/>
      <c r="AH144" s="516"/>
      <c r="AI144" s="750"/>
      <c r="AJ144" s="516"/>
      <c r="AK144" s="516"/>
      <c r="AL144" s="516"/>
      <c r="AM144" s="516"/>
      <c r="AN144" s="516"/>
      <c r="AO144" s="751"/>
      <c r="AP144" s="516"/>
      <c r="AQ144" s="516"/>
      <c r="AR144" s="516"/>
    </row>
    <row r="145" spans="1:44" ht="12.75" customHeight="1">
      <c r="A145" s="516"/>
      <c r="B145" s="516"/>
      <c r="C145" s="516"/>
      <c r="D145" s="748"/>
      <c r="E145" s="516"/>
      <c r="F145" s="516"/>
      <c r="G145" s="516"/>
      <c r="H145" s="516"/>
      <c r="I145" s="516"/>
      <c r="J145" s="516"/>
      <c r="K145" s="516"/>
      <c r="L145" s="516"/>
      <c r="M145" s="516"/>
      <c r="N145" s="516"/>
      <c r="O145" s="516"/>
      <c r="P145" s="516"/>
      <c r="Q145" s="516"/>
      <c r="R145" s="516"/>
      <c r="S145" s="516"/>
      <c r="T145" s="516"/>
      <c r="U145" s="516"/>
      <c r="V145" s="516"/>
      <c r="W145" s="516"/>
      <c r="X145" s="516"/>
      <c r="Y145" s="516"/>
      <c r="Z145" s="516"/>
      <c r="AA145" s="516"/>
      <c r="AB145" s="516"/>
      <c r="AC145" s="516"/>
      <c r="AD145" s="516"/>
      <c r="AE145" s="516"/>
      <c r="AF145" s="516"/>
      <c r="AG145" s="747"/>
      <c r="AH145" s="516"/>
      <c r="AI145" s="750"/>
      <c r="AJ145" s="516"/>
      <c r="AK145" s="516"/>
      <c r="AL145" s="516"/>
      <c r="AM145" s="516"/>
      <c r="AN145" s="516"/>
      <c r="AO145" s="751"/>
      <c r="AP145" s="516"/>
      <c r="AQ145" s="516"/>
      <c r="AR145" s="516"/>
    </row>
    <row r="146" spans="1:44" ht="12.75" customHeight="1">
      <c r="A146" s="516"/>
      <c r="B146" s="516"/>
      <c r="C146" s="516"/>
      <c r="D146" s="748"/>
      <c r="E146" s="516"/>
      <c r="F146" s="516"/>
      <c r="G146" s="516"/>
      <c r="H146" s="516"/>
      <c r="I146" s="516"/>
      <c r="J146" s="516"/>
      <c r="K146" s="516"/>
      <c r="L146" s="516"/>
      <c r="M146" s="516"/>
      <c r="N146" s="516"/>
      <c r="O146" s="516"/>
      <c r="P146" s="516"/>
      <c r="Q146" s="516"/>
      <c r="R146" s="516"/>
      <c r="S146" s="516"/>
      <c r="T146" s="516"/>
      <c r="U146" s="516"/>
      <c r="V146" s="516"/>
      <c r="W146" s="516"/>
      <c r="X146" s="516"/>
      <c r="Y146" s="516"/>
      <c r="Z146" s="516"/>
      <c r="AA146" s="516"/>
      <c r="AB146" s="516"/>
      <c r="AC146" s="516"/>
      <c r="AD146" s="516"/>
      <c r="AE146" s="516"/>
      <c r="AF146" s="516"/>
      <c r="AG146" s="747"/>
      <c r="AH146" s="516"/>
      <c r="AI146" s="750"/>
      <c r="AJ146" s="516"/>
      <c r="AK146" s="516"/>
      <c r="AL146" s="516"/>
      <c r="AM146" s="516"/>
      <c r="AN146" s="516"/>
      <c r="AO146" s="751"/>
      <c r="AP146" s="516"/>
      <c r="AQ146" s="516"/>
      <c r="AR146" s="516"/>
    </row>
    <row r="147" spans="1:44" ht="12.75" customHeight="1">
      <c r="A147" s="516"/>
      <c r="B147" s="516"/>
      <c r="C147" s="516"/>
      <c r="D147" s="748"/>
      <c r="E147" s="516"/>
      <c r="F147" s="516"/>
      <c r="G147" s="516"/>
      <c r="H147" s="516"/>
      <c r="I147" s="516"/>
      <c r="J147" s="516"/>
      <c r="K147" s="516"/>
      <c r="L147" s="516"/>
      <c r="M147" s="516"/>
      <c r="N147" s="516"/>
      <c r="O147" s="516"/>
      <c r="P147" s="516"/>
      <c r="Q147" s="516"/>
      <c r="R147" s="516"/>
      <c r="S147" s="516"/>
      <c r="T147" s="516"/>
      <c r="U147" s="516"/>
      <c r="V147" s="516"/>
      <c r="W147" s="516"/>
      <c r="X147" s="516"/>
      <c r="Y147" s="516"/>
      <c r="Z147" s="516"/>
      <c r="AA147" s="516"/>
      <c r="AB147" s="516"/>
      <c r="AC147" s="516"/>
      <c r="AD147" s="516"/>
      <c r="AE147" s="516"/>
      <c r="AF147" s="516"/>
      <c r="AG147" s="747"/>
      <c r="AH147" s="516"/>
      <c r="AI147" s="750"/>
      <c r="AJ147" s="516"/>
      <c r="AK147" s="516"/>
      <c r="AL147" s="516"/>
      <c r="AM147" s="516"/>
      <c r="AN147" s="516"/>
      <c r="AO147" s="751"/>
      <c r="AP147" s="516"/>
      <c r="AQ147" s="516"/>
      <c r="AR147" s="516"/>
    </row>
    <row r="148" spans="1:44" ht="12.75" customHeight="1">
      <c r="A148" s="516"/>
      <c r="B148" s="516"/>
      <c r="C148" s="516"/>
      <c r="D148" s="748"/>
      <c r="E148" s="516"/>
      <c r="F148" s="516"/>
      <c r="G148" s="516"/>
      <c r="H148" s="516"/>
      <c r="I148" s="516"/>
      <c r="J148" s="516"/>
      <c r="K148" s="516"/>
      <c r="L148" s="516"/>
      <c r="M148" s="516"/>
      <c r="N148" s="516"/>
      <c r="O148" s="516"/>
      <c r="P148" s="516"/>
      <c r="Q148" s="516"/>
      <c r="R148" s="516"/>
      <c r="S148" s="516"/>
      <c r="T148" s="516"/>
      <c r="U148" s="516"/>
      <c r="V148" s="516"/>
      <c r="W148" s="516"/>
      <c r="X148" s="516"/>
      <c r="Y148" s="516"/>
      <c r="Z148" s="516"/>
      <c r="AA148" s="516"/>
      <c r="AB148" s="516"/>
      <c r="AC148" s="516"/>
      <c r="AD148" s="516"/>
      <c r="AE148" s="516"/>
      <c r="AF148" s="516"/>
      <c r="AG148" s="747"/>
      <c r="AH148" s="516"/>
      <c r="AI148" s="750"/>
      <c r="AJ148" s="516"/>
      <c r="AK148" s="516"/>
      <c r="AL148" s="516"/>
      <c r="AM148" s="516"/>
      <c r="AN148" s="516"/>
      <c r="AO148" s="751"/>
      <c r="AP148" s="516"/>
      <c r="AQ148" s="516"/>
      <c r="AR148" s="516"/>
    </row>
    <row r="149" spans="1:44" ht="12.75" customHeight="1">
      <c r="A149" s="516"/>
      <c r="B149" s="516"/>
      <c r="C149" s="516"/>
      <c r="D149" s="748"/>
      <c r="E149" s="516"/>
      <c r="F149" s="516"/>
      <c r="G149" s="516"/>
      <c r="H149" s="516"/>
      <c r="I149" s="516"/>
      <c r="J149" s="516"/>
      <c r="K149" s="516"/>
      <c r="L149" s="516"/>
      <c r="M149" s="516"/>
      <c r="N149" s="516"/>
      <c r="O149" s="516"/>
      <c r="P149" s="516"/>
      <c r="Q149" s="516"/>
      <c r="R149" s="516"/>
      <c r="S149" s="516"/>
      <c r="T149" s="516"/>
      <c r="U149" s="516"/>
      <c r="V149" s="516"/>
      <c r="W149" s="516"/>
      <c r="X149" s="516"/>
      <c r="Y149" s="516"/>
      <c r="Z149" s="516"/>
      <c r="AA149" s="516"/>
      <c r="AB149" s="516"/>
      <c r="AC149" s="516"/>
      <c r="AD149" s="516"/>
      <c r="AE149" s="516"/>
      <c r="AF149" s="516"/>
      <c r="AG149" s="747"/>
      <c r="AH149" s="516"/>
      <c r="AI149" s="750"/>
      <c r="AJ149" s="516"/>
      <c r="AK149" s="516"/>
      <c r="AL149" s="516"/>
      <c r="AM149" s="516"/>
      <c r="AN149" s="516"/>
      <c r="AO149" s="751"/>
      <c r="AP149" s="516"/>
      <c r="AQ149" s="516"/>
      <c r="AR149" s="516"/>
    </row>
    <row r="150" spans="1:44" ht="12.75" customHeight="1">
      <c r="A150" s="516"/>
      <c r="B150" s="516"/>
      <c r="C150" s="516"/>
      <c r="D150" s="748"/>
      <c r="E150" s="516"/>
      <c r="F150" s="516"/>
      <c r="G150" s="516"/>
      <c r="H150" s="516"/>
      <c r="I150" s="516"/>
      <c r="J150" s="516"/>
      <c r="K150" s="516"/>
      <c r="L150" s="516"/>
      <c r="M150" s="516"/>
      <c r="N150" s="516"/>
      <c r="O150" s="516"/>
      <c r="P150" s="516"/>
      <c r="Q150" s="516"/>
      <c r="R150" s="516"/>
      <c r="S150" s="516"/>
      <c r="T150" s="516"/>
      <c r="U150" s="516"/>
      <c r="V150" s="516"/>
      <c r="W150" s="516"/>
      <c r="X150" s="516"/>
      <c r="Y150" s="516"/>
      <c r="Z150" s="516"/>
      <c r="AA150" s="516"/>
      <c r="AB150" s="516"/>
      <c r="AC150" s="516"/>
      <c r="AD150" s="516"/>
      <c r="AE150" s="516"/>
      <c r="AF150" s="516"/>
      <c r="AG150" s="747"/>
      <c r="AH150" s="516"/>
      <c r="AI150" s="750"/>
      <c r="AJ150" s="516"/>
      <c r="AK150" s="516"/>
      <c r="AL150" s="516"/>
      <c r="AM150" s="516"/>
      <c r="AN150" s="516"/>
      <c r="AO150" s="751"/>
      <c r="AP150" s="516"/>
      <c r="AQ150" s="516"/>
      <c r="AR150" s="516"/>
    </row>
    <row r="151" spans="1:44" ht="12.75" customHeight="1">
      <c r="A151" s="516"/>
      <c r="B151" s="516"/>
      <c r="C151" s="516"/>
      <c r="D151" s="748"/>
      <c r="E151" s="516"/>
      <c r="F151" s="516"/>
      <c r="G151" s="516"/>
      <c r="H151" s="516"/>
      <c r="I151" s="516"/>
      <c r="J151" s="516"/>
      <c r="K151" s="516"/>
      <c r="L151" s="516"/>
      <c r="M151" s="516"/>
      <c r="N151" s="516"/>
      <c r="O151" s="516"/>
      <c r="P151" s="516"/>
      <c r="Q151" s="516"/>
      <c r="R151" s="516"/>
      <c r="S151" s="516"/>
      <c r="T151" s="516"/>
      <c r="U151" s="516"/>
      <c r="V151" s="516"/>
      <c r="W151" s="516"/>
      <c r="X151" s="516"/>
      <c r="Y151" s="516"/>
      <c r="Z151" s="516"/>
      <c r="AA151" s="516"/>
      <c r="AB151" s="516"/>
      <c r="AC151" s="516"/>
      <c r="AD151" s="516"/>
      <c r="AE151" s="516"/>
      <c r="AF151" s="516"/>
      <c r="AG151" s="747"/>
      <c r="AH151" s="516"/>
      <c r="AI151" s="750"/>
      <c r="AJ151" s="516"/>
      <c r="AK151" s="516"/>
      <c r="AL151" s="516"/>
      <c r="AM151" s="516"/>
      <c r="AN151" s="516"/>
      <c r="AO151" s="751"/>
      <c r="AP151" s="516"/>
      <c r="AQ151" s="516"/>
      <c r="AR151" s="516"/>
    </row>
    <row r="152" spans="1:44" ht="12.75" customHeight="1">
      <c r="A152" s="516"/>
      <c r="B152" s="516"/>
      <c r="C152" s="516"/>
      <c r="D152" s="748"/>
      <c r="E152" s="516"/>
      <c r="F152" s="516"/>
      <c r="G152" s="516"/>
      <c r="H152" s="516"/>
      <c r="I152" s="516"/>
      <c r="J152" s="516"/>
      <c r="K152" s="516"/>
      <c r="L152" s="516"/>
      <c r="M152" s="516"/>
      <c r="N152" s="516"/>
      <c r="O152" s="516"/>
      <c r="P152" s="516"/>
      <c r="Q152" s="516"/>
      <c r="R152" s="516"/>
      <c r="S152" s="516"/>
      <c r="T152" s="516"/>
      <c r="U152" s="516"/>
      <c r="V152" s="516"/>
      <c r="W152" s="516"/>
      <c r="X152" s="516"/>
      <c r="Y152" s="516"/>
      <c r="Z152" s="516"/>
      <c r="AA152" s="516"/>
      <c r="AB152" s="516"/>
      <c r="AC152" s="516"/>
      <c r="AD152" s="516"/>
      <c r="AE152" s="516"/>
      <c r="AF152" s="516"/>
      <c r="AG152" s="747"/>
      <c r="AH152" s="516"/>
      <c r="AI152" s="750"/>
      <c r="AJ152" s="516"/>
      <c r="AK152" s="516"/>
      <c r="AL152" s="516"/>
      <c r="AM152" s="516"/>
      <c r="AN152" s="516"/>
      <c r="AO152" s="751"/>
      <c r="AP152" s="516"/>
      <c r="AQ152" s="516"/>
      <c r="AR152" s="516"/>
    </row>
    <row r="153" spans="1:44" ht="12.75" customHeight="1">
      <c r="A153" s="516"/>
      <c r="B153" s="516"/>
      <c r="C153" s="516"/>
      <c r="D153" s="748"/>
      <c r="E153" s="516"/>
      <c r="F153" s="516"/>
      <c r="G153" s="516"/>
      <c r="H153" s="516"/>
      <c r="I153" s="516"/>
      <c r="J153" s="516"/>
      <c r="K153" s="516"/>
      <c r="L153" s="516"/>
      <c r="M153" s="516"/>
      <c r="N153" s="516"/>
      <c r="O153" s="516"/>
      <c r="P153" s="516"/>
      <c r="Q153" s="516"/>
      <c r="R153" s="516"/>
      <c r="S153" s="516"/>
      <c r="T153" s="516"/>
      <c r="U153" s="516"/>
      <c r="V153" s="516"/>
      <c r="W153" s="516"/>
      <c r="X153" s="516"/>
      <c r="Y153" s="516"/>
      <c r="Z153" s="516"/>
      <c r="AA153" s="516"/>
      <c r="AB153" s="516"/>
      <c r="AC153" s="516"/>
      <c r="AD153" s="516"/>
      <c r="AE153" s="516"/>
      <c r="AF153" s="516"/>
      <c r="AG153" s="747"/>
      <c r="AH153" s="516"/>
      <c r="AI153" s="750"/>
      <c r="AJ153" s="516"/>
      <c r="AK153" s="516"/>
      <c r="AL153" s="516"/>
      <c r="AM153" s="516"/>
      <c r="AN153" s="516"/>
      <c r="AO153" s="751"/>
      <c r="AP153" s="516"/>
      <c r="AQ153" s="516"/>
      <c r="AR153" s="516"/>
    </row>
    <row r="154" spans="1:44" ht="12.75" customHeight="1">
      <c r="A154" s="516"/>
      <c r="B154" s="516"/>
      <c r="C154" s="516"/>
      <c r="D154" s="748"/>
      <c r="E154" s="516"/>
      <c r="F154" s="516"/>
      <c r="G154" s="516"/>
      <c r="H154" s="516"/>
      <c r="I154" s="516"/>
      <c r="J154" s="516"/>
      <c r="K154" s="516"/>
      <c r="L154" s="516"/>
      <c r="M154" s="516"/>
      <c r="N154" s="516"/>
      <c r="O154" s="516"/>
      <c r="P154" s="516"/>
      <c r="Q154" s="516"/>
      <c r="R154" s="516"/>
      <c r="S154" s="516"/>
      <c r="T154" s="516"/>
      <c r="U154" s="516"/>
      <c r="V154" s="516"/>
      <c r="W154" s="516"/>
      <c r="X154" s="516"/>
      <c r="Y154" s="516"/>
      <c r="Z154" s="516"/>
      <c r="AA154" s="516"/>
      <c r="AB154" s="516"/>
      <c r="AC154" s="516"/>
      <c r="AD154" s="516"/>
      <c r="AE154" s="516"/>
      <c r="AF154" s="516"/>
      <c r="AG154" s="747"/>
      <c r="AH154" s="516"/>
      <c r="AI154" s="750"/>
      <c r="AJ154" s="516"/>
      <c r="AK154" s="516"/>
      <c r="AL154" s="516"/>
      <c r="AM154" s="516"/>
      <c r="AN154" s="516"/>
      <c r="AO154" s="751"/>
      <c r="AP154" s="516"/>
      <c r="AQ154" s="516"/>
      <c r="AR154" s="516"/>
    </row>
    <row r="155" spans="1:44" ht="12.75" customHeight="1">
      <c r="A155" s="516"/>
      <c r="B155" s="516"/>
      <c r="C155" s="516"/>
      <c r="D155" s="748"/>
      <c r="E155" s="516"/>
      <c r="F155" s="516"/>
      <c r="G155" s="516"/>
      <c r="H155" s="516"/>
      <c r="I155" s="516"/>
      <c r="J155" s="516"/>
      <c r="K155" s="516"/>
      <c r="L155" s="516"/>
      <c r="M155" s="516"/>
      <c r="N155" s="516"/>
      <c r="O155" s="516"/>
      <c r="P155" s="516"/>
      <c r="Q155" s="516"/>
      <c r="R155" s="516"/>
      <c r="S155" s="516"/>
      <c r="T155" s="516"/>
      <c r="U155" s="516"/>
      <c r="V155" s="516"/>
      <c r="W155" s="516"/>
      <c r="X155" s="516"/>
      <c r="Y155" s="516"/>
      <c r="Z155" s="516"/>
      <c r="AA155" s="516"/>
      <c r="AB155" s="516"/>
      <c r="AC155" s="516"/>
      <c r="AD155" s="516"/>
      <c r="AE155" s="516"/>
      <c r="AF155" s="516"/>
      <c r="AG155" s="747"/>
      <c r="AH155" s="516"/>
      <c r="AI155" s="750"/>
      <c r="AJ155" s="516"/>
      <c r="AK155" s="516"/>
      <c r="AL155" s="516"/>
      <c r="AM155" s="516"/>
      <c r="AN155" s="516"/>
      <c r="AO155" s="751"/>
      <c r="AP155" s="516"/>
      <c r="AQ155" s="516"/>
      <c r="AR155" s="516"/>
    </row>
    <row r="156" spans="1:44" ht="12.75" customHeight="1">
      <c r="A156" s="516"/>
      <c r="B156" s="516"/>
      <c r="C156" s="516"/>
      <c r="D156" s="748"/>
      <c r="E156" s="516"/>
      <c r="F156" s="516"/>
      <c r="G156" s="516"/>
      <c r="H156" s="516"/>
      <c r="I156" s="516"/>
      <c r="J156" s="516"/>
      <c r="K156" s="516"/>
      <c r="L156" s="516"/>
      <c r="M156" s="516"/>
      <c r="N156" s="516"/>
      <c r="O156" s="516"/>
      <c r="P156" s="516"/>
      <c r="Q156" s="516"/>
      <c r="R156" s="516"/>
      <c r="S156" s="516"/>
      <c r="T156" s="516"/>
      <c r="U156" s="516"/>
      <c r="V156" s="516"/>
      <c r="W156" s="516"/>
      <c r="X156" s="516"/>
      <c r="Y156" s="516"/>
      <c r="Z156" s="516"/>
      <c r="AA156" s="516"/>
      <c r="AB156" s="516"/>
      <c r="AC156" s="516"/>
      <c r="AD156" s="516"/>
      <c r="AE156" s="516"/>
      <c r="AF156" s="516"/>
      <c r="AG156" s="747"/>
      <c r="AH156" s="516"/>
      <c r="AI156" s="750"/>
      <c r="AJ156" s="516"/>
      <c r="AK156" s="516"/>
      <c r="AL156" s="516"/>
      <c r="AM156" s="516"/>
      <c r="AN156" s="516"/>
      <c r="AO156" s="751"/>
      <c r="AP156" s="516"/>
      <c r="AQ156" s="516"/>
      <c r="AR156" s="516"/>
    </row>
    <row r="157" spans="1:44" ht="12.75" customHeight="1">
      <c r="A157" s="516"/>
      <c r="B157" s="516"/>
      <c r="C157" s="516"/>
      <c r="D157" s="748"/>
      <c r="E157" s="516"/>
      <c r="F157" s="516"/>
      <c r="G157" s="516"/>
      <c r="H157" s="516"/>
      <c r="I157" s="516"/>
      <c r="J157" s="516"/>
      <c r="K157" s="516"/>
      <c r="L157" s="516"/>
      <c r="M157" s="516"/>
      <c r="N157" s="516"/>
      <c r="O157" s="516"/>
      <c r="P157" s="516"/>
      <c r="Q157" s="516"/>
      <c r="R157" s="516"/>
      <c r="S157" s="516"/>
      <c r="T157" s="516"/>
      <c r="U157" s="516"/>
      <c r="V157" s="516"/>
      <c r="W157" s="516"/>
      <c r="X157" s="516"/>
      <c r="Y157" s="516"/>
      <c r="Z157" s="516"/>
      <c r="AA157" s="516"/>
      <c r="AB157" s="516"/>
      <c r="AC157" s="516"/>
      <c r="AD157" s="516"/>
      <c r="AE157" s="516"/>
      <c r="AF157" s="516"/>
      <c r="AG157" s="747"/>
      <c r="AH157" s="516"/>
      <c r="AI157" s="750"/>
      <c r="AJ157" s="516"/>
      <c r="AK157" s="516"/>
      <c r="AL157" s="516"/>
      <c r="AM157" s="516"/>
      <c r="AN157" s="516"/>
      <c r="AO157" s="751"/>
      <c r="AP157" s="516"/>
      <c r="AQ157" s="516"/>
      <c r="AR157" s="516"/>
    </row>
    <row r="158" spans="1:44" ht="12.75" customHeight="1">
      <c r="A158" s="516"/>
      <c r="B158" s="516"/>
      <c r="C158" s="516"/>
      <c r="D158" s="748"/>
      <c r="E158" s="516"/>
      <c r="F158" s="516"/>
      <c r="G158" s="516"/>
      <c r="H158" s="516"/>
      <c r="I158" s="516"/>
      <c r="J158" s="516"/>
      <c r="K158" s="516"/>
      <c r="L158" s="516"/>
      <c r="M158" s="516"/>
      <c r="N158" s="516"/>
      <c r="O158" s="516"/>
      <c r="P158" s="516"/>
      <c r="Q158" s="516"/>
      <c r="R158" s="516"/>
      <c r="S158" s="516"/>
      <c r="T158" s="516"/>
      <c r="U158" s="516"/>
      <c r="V158" s="516"/>
      <c r="W158" s="516"/>
      <c r="X158" s="516"/>
      <c r="Y158" s="516"/>
      <c r="Z158" s="516"/>
      <c r="AA158" s="516"/>
      <c r="AB158" s="516"/>
      <c r="AC158" s="516"/>
      <c r="AD158" s="516"/>
      <c r="AE158" s="516"/>
      <c r="AF158" s="516"/>
      <c r="AG158" s="747"/>
      <c r="AH158" s="516"/>
      <c r="AI158" s="750"/>
      <c r="AJ158" s="516"/>
      <c r="AK158" s="516"/>
      <c r="AL158" s="516"/>
      <c r="AM158" s="516"/>
      <c r="AN158" s="516"/>
      <c r="AO158" s="751"/>
      <c r="AP158" s="516"/>
      <c r="AQ158" s="516"/>
      <c r="AR158" s="516"/>
    </row>
    <row r="159" spans="1:44" ht="12.75" customHeight="1">
      <c r="A159" s="516"/>
      <c r="B159" s="516"/>
      <c r="C159" s="516"/>
      <c r="D159" s="748"/>
      <c r="E159" s="516"/>
      <c r="F159" s="516"/>
      <c r="G159" s="516"/>
      <c r="H159" s="516"/>
      <c r="I159" s="516"/>
      <c r="J159" s="516"/>
      <c r="K159" s="516"/>
      <c r="L159" s="516"/>
      <c r="M159" s="516"/>
      <c r="N159" s="516"/>
      <c r="O159" s="516"/>
      <c r="P159" s="516"/>
      <c r="Q159" s="516"/>
      <c r="R159" s="516"/>
      <c r="S159" s="516"/>
      <c r="T159" s="516"/>
      <c r="U159" s="516"/>
      <c r="V159" s="516"/>
      <c r="W159" s="516"/>
      <c r="X159" s="516"/>
      <c r="Y159" s="516"/>
      <c r="Z159" s="516"/>
      <c r="AA159" s="516"/>
      <c r="AB159" s="516"/>
      <c r="AC159" s="516"/>
      <c r="AD159" s="516"/>
      <c r="AE159" s="516"/>
      <c r="AF159" s="516"/>
      <c r="AG159" s="747"/>
      <c r="AH159" s="516"/>
      <c r="AI159" s="750"/>
      <c r="AJ159" s="516"/>
      <c r="AK159" s="516"/>
      <c r="AL159" s="516"/>
      <c r="AM159" s="516"/>
      <c r="AN159" s="516"/>
      <c r="AO159" s="751"/>
      <c r="AP159" s="516"/>
      <c r="AQ159" s="516"/>
      <c r="AR159" s="516"/>
    </row>
    <row r="160" spans="1:44" ht="12.75" customHeight="1">
      <c r="A160" s="516"/>
      <c r="B160" s="516"/>
      <c r="C160" s="516"/>
      <c r="D160" s="748"/>
      <c r="E160" s="516"/>
      <c r="F160" s="516"/>
      <c r="G160" s="516"/>
      <c r="H160" s="516"/>
      <c r="I160" s="516"/>
      <c r="J160" s="516"/>
      <c r="K160" s="516"/>
      <c r="L160" s="516"/>
      <c r="M160" s="516"/>
      <c r="N160" s="516"/>
      <c r="O160" s="516"/>
      <c r="P160" s="516"/>
      <c r="Q160" s="516"/>
      <c r="R160" s="516"/>
      <c r="S160" s="516"/>
      <c r="T160" s="516"/>
      <c r="U160" s="516"/>
      <c r="V160" s="516"/>
      <c r="W160" s="516"/>
      <c r="X160" s="516"/>
      <c r="Y160" s="516"/>
      <c r="Z160" s="516"/>
      <c r="AA160" s="516"/>
      <c r="AB160" s="516"/>
      <c r="AC160" s="516"/>
      <c r="AD160" s="516"/>
      <c r="AE160" s="516"/>
      <c r="AF160" s="516"/>
      <c r="AG160" s="747"/>
      <c r="AH160" s="516"/>
      <c r="AI160" s="750"/>
      <c r="AJ160" s="516"/>
      <c r="AK160" s="516"/>
      <c r="AL160" s="516"/>
      <c r="AM160" s="516"/>
      <c r="AN160" s="516"/>
      <c r="AO160" s="751"/>
      <c r="AP160" s="516"/>
      <c r="AQ160" s="516"/>
      <c r="AR160" s="516"/>
    </row>
    <row r="161" spans="1:44" ht="12.75" customHeight="1">
      <c r="A161" s="516"/>
      <c r="B161" s="516"/>
      <c r="C161" s="516"/>
      <c r="D161" s="748"/>
      <c r="E161" s="516"/>
      <c r="F161" s="516"/>
      <c r="G161" s="516"/>
      <c r="H161" s="516"/>
      <c r="I161" s="516"/>
      <c r="J161" s="516"/>
      <c r="K161" s="516"/>
      <c r="L161" s="516"/>
      <c r="M161" s="516"/>
      <c r="N161" s="516"/>
      <c r="O161" s="516"/>
      <c r="P161" s="516"/>
      <c r="Q161" s="516"/>
      <c r="R161" s="516"/>
      <c r="S161" s="516"/>
      <c r="T161" s="516"/>
      <c r="U161" s="516"/>
      <c r="V161" s="516"/>
      <c r="W161" s="516"/>
      <c r="X161" s="516"/>
      <c r="Y161" s="516"/>
      <c r="Z161" s="516"/>
      <c r="AA161" s="516"/>
      <c r="AB161" s="516"/>
      <c r="AC161" s="516"/>
      <c r="AD161" s="516"/>
      <c r="AE161" s="516"/>
      <c r="AF161" s="516"/>
      <c r="AG161" s="747"/>
      <c r="AH161" s="516"/>
      <c r="AI161" s="750"/>
      <c r="AJ161" s="516"/>
      <c r="AK161" s="516"/>
      <c r="AL161" s="516"/>
      <c r="AM161" s="516"/>
      <c r="AN161" s="516"/>
      <c r="AO161" s="751"/>
      <c r="AP161" s="516"/>
      <c r="AQ161" s="516"/>
      <c r="AR161" s="516"/>
    </row>
    <row r="162" spans="1:44" ht="12.75" customHeight="1">
      <c r="A162" s="516"/>
      <c r="B162" s="516"/>
      <c r="C162" s="516"/>
      <c r="D162" s="748"/>
      <c r="E162" s="516"/>
      <c r="F162" s="516"/>
      <c r="G162" s="516"/>
      <c r="H162" s="516"/>
      <c r="I162" s="516"/>
      <c r="J162" s="516"/>
      <c r="K162" s="516"/>
      <c r="L162" s="516"/>
      <c r="M162" s="516"/>
      <c r="N162" s="516"/>
      <c r="O162" s="516"/>
      <c r="P162" s="516"/>
      <c r="Q162" s="516"/>
      <c r="R162" s="516"/>
      <c r="S162" s="516"/>
      <c r="T162" s="516"/>
      <c r="U162" s="516"/>
      <c r="V162" s="516"/>
      <c r="W162" s="516"/>
      <c r="X162" s="516"/>
      <c r="Y162" s="516"/>
      <c r="Z162" s="516"/>
      <c r="AA162" s="516"/>
      <c r="AB162" s="516"/>
      <c r="AC162" s="516"/>
      <c r="AD162" s="516"/>
      <c r="AE162" s="516"/>
      <c r="AF162" s="516"/>
      <c r="AG162" s="747"/>
      <c r="AH162" s="516"/>
      <c r="AI162" s="750"/>
      <c r="AJ162" s="516"/>
      <c r="AK162" s="516"/>
      <c r="AL162" s="516"/>
      <c r="AM162" s="516"/>
      <c r="AN162" s="516"/>
      <c r="AO162" s="751"/>
      <c r="AP162" s="516"/>
      <c r="AQ162" s="516"/>
      <c r="AR162" s="516"/>
    </row>
    <row r="163" spans="1:44" ht="12.75" customHeight="1">
      <c r="A163" s="516"/>
      <c r="B163" s="516"/>
      <c r="C163" s="516"/>
      <c r="D163" s="748"/>
      <c r="E163" s="516"/>
      <c r="F163" s="516"/>
      <c r="G163" s="516"/>
      <c r="H163" s="516"/>
      <c r="I163" s="516"/>
      <c r="J163" s="516"/>
      <c r="K163" s="516"/>
      <c r="L163" s="516"/>
      <c r="M163" s="516"/>
      <c r="N163" s="516"/>
      <c r="O163" s="516"/>
      <c r="P163" s="516"/>
      <c r="Q163" s="516"/>
      <c r="R163" s="516"/>
      <c r="S163" s="516"/>
      <c r="T163" s="516"/>
      <c r="U163" s="516"/>
      <c r="V163" s="516"/>
      <c r="W163" s="516"/>
      <c r="X163" s="516"/>
      <c r="Y163" s="516"/>
      <c r="Z163" s="516"/>
      <c r="AA163" s="516"/>
      <c r="AB163" s="516"/>
      <c r="AC163" s="516"/>
      <c r="AD163" s="516"/>
      <c r="AE163" s="516"/>
      <c r="AF163" s="516"/>
      <c r="AG163" s="747"/>
      <c r="AH163" s="516"/>
      <c r="AI163" s="750"/>
      <c r="AJ163" s="516"/>
      <c r="AK163" s="516"/>
      <c r="AL163" s="516"/>
      <c r="AM163" s="516"/>
      <c r="AN163" s="516"/>
      <c r="AO163" s="751"/>
      <c r="AP163" s="516"/>
      <c r="AQ163" s="516"/>
      <c r="AR163" s="516"/>
    </row>
    <row r="164" spans="1:44" ht="12.75" customHeight="1">
      <c r="A164" s="516"/>
      <c r="B164" s="516"/>
      <c r="C164" s="516"/>
      <c r="D164" s="748"/>
      <c r="E164" s="516"/>
      <c r="F164" s="516"/>
      <c r="G164" s="516"/>
      <c r="H164" s="516"/>
      <c r="I164" s="516"/>
      <c r="J164" s="516"/>
      <c r="K164" s="516"/>
      <c r="L164" s="516"/>
      <c r="M164" s="516"/>
      <c r="N164" s="516"/>
      <c r="O164" s="516"/>
      <c r="P164" s="516"/>
      <c r="Q164" s="516"/>
      <c r="R164" s="516"/>
      <c r="S164" s="516"/>
      <c r="T164" s="516"/>
      <c r="U164" s="516"/>
      <c r="V164" s="516"/>
      <c r="W164" s="516"/>
      <c r="X164" s="516"/>
      <c r="Y164" s="516"/>
      <c r="Z164" s="516"/>
      <c r="AA164" s="516"/>
      <c r="AB164" s="516"/>
      <c r="AC164" s="516"/>
      <c r="AD164" s="516"/>
      <c r="AE164" s="516"/>
      <c r="AF164" s="516"/>
      <c r="AG164" s="747"/>
      <c r="AH164" s="516"/>
      <c r="AI164" s="750"/>
      <c r="AJ164" s="516"/>
      <c r="AK164" s="516"/>
      <c r="AL164" s="516"/>
      <c r="AM164" s="516"/>
      <c r="AN164" s="516"/>
      <c r="AO164" s="751"/>
      <c r="AP164" s="516"/>
      <c r="AQ164" s="516"/>
      <c r="AR164" s="516"/>
    </row>
    <row r="165" spans="1:44" ht="12.75" customHeight="1">
      <c r="A165" s="516"/>
      <c r="B165" s="516"/>
      <c r="C165" s="516"/>
      <c r="D165" s="748"/>
      <c r="E165" s="516"/>
      <c r="F165" s="516"/>
      <c r="G165" s="516"/>
      <c r="H165" s="516"/>
      <c r="I165" s="516"/>
      <c r="J165" s="516"/>
      <c r="K165" s="516"/>
      <c r="L165" s="516"/>
      <c r="M165" s="516"/>
      <c r="N165" s="516"/>
      <c r="O165" s="516"/>
      <c r="P165" s="516"/>
      <c r="Q165" s="516"/>
      <c r="R165" s="516"/>
      <c r="S165" s="516"/>
      <c r="T165" s="516"/>
      <c r="U165" s="516"/>
      <c r="V165" s="516"/>
      <c r="W165" s="516"/>
      <c r="X165" s="516"/>
      <c r="Y165" s="516"/>
      <c r="Z165" s="516"/>
      <c r="AA165" s="516"/>
      <c r="AB165" s="516"/>
      <c r="AC165" s="516"/>
      <c r="AD165" s="516"/>
      <c r="AE165" s="516"/>
      <c r="AF165" s="516"/>
      <c r="AG165" s="747"/>
      <c r="AH165" s="516"/>
      <c r="AI165" s="750"/>
      <c r="AJ165" s="516"/>
      <c r="AK165" s="516"/>
      <c r="AL165" s="516"/>
      <c r="AM165" s="516"/>
      <c r="AN165" s="516"/>
      <c r="AO165" s="751"/>
      <c r="AP165" s="516"/>
      <c r="AQ165" s="516"/>
      <c r="AR165" s="516"/>
    </row>
    <row r="166" spans="1:44" ht="12.75" customHeight="1">
      <c r="A166" s="516"/>
      <c r="B166" s="516"/>
      <c r="C166" s="516"/>
      <c r="D166" s="748"/>
      <c r="E166" s="516"/>
      <c r="F166" s="516"/>
      <c r="G166" s="516"/>
      <c r="H166" s="516"/>
      <c r="I166" s="516"/>
      <c r="J166" s="516"/>
      <c r="K166" s="516"/>
      <c r="L166" s="516"/>
      <c r="M166" s="516"/>
      <c r="N166" s="516"/>
      <c r="O166" s="516"/>
      <c r="P166" s="516"/>
      <c r="Q166" s="516"/>
      <c r="R166" s="516"/>
      <c r="S166" s="516"/>
      <c r="T166" s="516"/>
      <c r="U166" s="516"/>
      <c r="V166" s="516"/>
      <c r="W166" s="516"/>
      <c r="X166" s="516"/>
      <c r="Y166" s="516"/>
      <c r="Z166" s="516"/>
      <c r="AA166" s="516"/>
      <c r="AB166" s="516"/>
      <c r="AC166" s="516"/>
      <c r="AD166" s="516"/>
      <c r="AE166" s="516"/>
      <c r="AF166" s="516"/>
      <c r="AG166" s="747"/>
      <c r="AH166" s="516"/>
      <c r="AI166" s="750"/>
      <c r="AJ166" s="516"/>
      <c r="AK166" s="516"/>
      <c r="AL166" s="516"/>
      <c r="AM166" s="516"/>
      <c r="AN166" s="516"/>
      <c r="AO166" s="751"/>
      <c r="AP166" s="516"/>
      <c r="AQ166" s="516"/>
      <c r="AR166" s="516"/>
    </row>
    <row r="167" spans="1:44" ht="12.75" customHeight="1">
      <c r="A167" s="516"/>
      <c r="B167" s="516"/>
      <c r="C167" s="516"/>
      <c r="D167" s="748"/>
      <c r="E167" s="516"/>
      <c r="F167" s="516"/>
      <c r="G167" s="516"/>
      <c r="H167" s="516"/>
      <c r="I167" s="516"/>
      <c r="J167" s="516"/>
      <c r="K167" s="516"/>
      <c r="L167" s="516"/>
      <c r="M167" s="516"/>
      <c r="N167" s="516"/>
      <c r="O167" s="516"/>
      <c r="P167" s="516"/>
      <c r="Q167" s="516"/>
      <c r="R167" s="516"/>
      <c r="S167" s="516"/>
      <c r="T167" s="516"/>
      <c r="U167" s="516"/>
      <c r="V167" s="516"/>
      <c r="W167" s="516"/>
      <c r="X167" s="516"/>
      <c r="Y167" s="516"/>
      <c r="Z167" s="516"/>
      <c r="AA167" s="516"/>
      <c r="AB167" s="516"/>
      <c r="AC167" s="516"/>
      <c r="AD167" s="516"/>
      <c r="AE167" s="516"/>
      <c r="AF167" s="516"/>
      <c r="AG167" s="747"/>
      <c r="AH167" s="516"/>
      <c r="AI167" s="750"/>
      <c r="AJ167" s="516"/>
      <c r="AK167" s="516"/>
      <c r="AL167" s="516"/>
      <c r="AM167" s="516"/>
      <c r="AN167" s="516"/>
      <c r="AO167" s="751"/>
      <c r="AP167" s="516"/>
      <c r="AQ167" s="516"/>
      <c r="AR167" s="516"/>
    </row>
    <row r="168" spans="1:44" ht="12.75" customHeight="1">
      <c r="A168" s="516"/>
      <c r="B168" s="516"/>
      <c r="C168" s="516"/>
      <c r="D168" s="748"/>
      <c r="E168" s="516"/>
      <c r="F168" s="516"/>
      <c r="G168" s="516"/>
      <c r="H168" s="516"/>
      <c r="I168" s="516"/>
      <c r="J168" s="516"/>
      <c r="K168" s="516"/>
      <c r="L168" s="516"/>
      <c r="M168" s="516"/>
      <c r="N168" s="516"/>
      <c r="O168" s="516"/>
      <c r="P168" s="516"/>
      <c r="Q168" s="516"/>
      <c r="R168" s="516"/>
      <c r="S168" s="516"/>
      <c r="T168" s="516"/>
      <c r="U168" s="516"/>
      <c r="V168" s="516"/>
      <c r="W168" s="516"/>
      <c r="X168" s="516"/>
      <c r="Y168" s="516"/>
      <c r="Z168" s="516"/>
      <c r="AA168" s="516"/>
      <c r="AB168" s="516"/>
      <c r="AC168" s="516"/>
      <c r="AD168" s="516"/>
      <c r="AE168" s="516"/>
      <c r="AF168" s="516"/>
      <c r="AG168" s="747"/>
      <c r="AH168" s="516"/>
      <c r="AI168" s="750"/>
      <c r="AJ168" s="516"/>
      <c r="AK168" s="516"/>
      <c r="AL168" s="516"/>
      <c r="AM168" s="516"/>
      <c r="AN168" s="516"/>
      <c r="AO168" s="751"/>
      <c r="AP168" s="516"/>
      <c r="AQ168" s="516"/>
      <c r="AR168" s="516"/>
    </row>
    <row r="169" spans="1:44" ht="12.75" customHeight="1">
      <c r="A169" s="516"/>
      <c r="B169" s="516"/>
      <c r="C169" s="516"/>
      <c r="D169" s="748"/>
      <c r="E169" s="516"/>
      <c r="F169" s="516"/>
      <c r="G169" s="516"/>
      <c r="H169" s="516"/>
      <c r="I169" s="516"/>
      <c r="J169" s="516"/>
      <c r="K169" s="516"/>
      <c r="L169" s="516"/>
      <c r="M169" s="516"/>
      <c r="N169" s="516"/>
      <c r="O169" s="516"/>
      <c r="P169" s="516"/>
      <c r="Q169" s="516"/>
      <c r="R169" s="516"/>
      <c r="S169" s="516"/>
      <c r="T169" s="516"/>
      <c r="U169" s="516"/>
      <c r="V169" s="516"/>
      <c r="W169" s="516"/>
      <c r="X169" s="516"/>
      <c r="Y169" s="516"/>
      <c r="Z169" s="516"/>
      <c r="AA169" s="516"/>
      <c r="AB169" s="516"/>
      <c r="AC169" s="516"/>
      <c r="AD169" s="516"/>
      <c r="AE169" s="516"/>
      <c r="AF169" s="516"/>
      <c r="AG169" s="747"/>
      <c r="AH169" s="516"/>
      <c r="AI169" s="750"/>
      <c r="AJ169" s="516"/>
      <c r="AK169" s="516"/>
      <c r="AL169" s="516"/>
      <c r="AM169" s="516"/>
      <c r="AN169" s="516"/>
      <c r="AO169" s="751"/>
      <c r="AP169" s="516"/>
      <c r="AQ169" s="516"/>
      <c r="AR169" s="516"/>
    </row>
    <row r="170" spans="1:44" ht="12.75" customHeight="1">
      <c r="A170" s="516"/>
      <c r="B170" s="516"/>
      <c r="C170" s="516"/>
      <c r="D170" s="748"/>
      <c r="E170" s="516"/>
      <c r="F170" s="516"/>
      <c r="G170" s="516"/>
      <c r="H170" s="516"/>
      <c r="I170" s="516"/>
      <c r="J170" s="516"/>
      <c r="K170" s="516"/>
      <c r="L170" s="516"/>
      <c r="M170" s="516"/>
      <c r="N170" s="516"/>
      <c r="O170" s="516"/>
      <c r="P170" s="516"/>
      <c r="Q170" s="516"/>
      <c r="R170" s="516"/>
      <c r="S170" s="516"/>
      <c r="T170" s="516"/>
      <c r="U170" s="516"/>
      <c r="V170" s="516"/>
      <c r="W170" s="516"/>
      <c r="X170" s="516"/>
      <c r="Y170" s="516"/>
      <c r="Z170" s="516"/>
      <c r="AA170" s="516"/>
      <c r="AB170" s="516"/>
      <c r="AC170" s="516"/>
      <c r="AD170" s="516"/>
      <c r="AE170" s="516"/>
      <c r="AF170" s="516"/>
      <c r="AG170" s="747"/>
      <c r="AH170" s="516"/>
      <c r="AI170" s="750"/>
      <c r="AJ170" s="516"/>
      <c r="AK170" s="516"/>
      <c r="AL170" s="516"/>
      <c r="AM170" s="516"/>
      <c r="AN170" s="516"/>
      <c r="AO170" s="751"/>
      <c r="AP170" s="516"/>
      <c r="AQ170" s="516"/>
      <c r="AR170" s="516"/>
    </row>
    <row r="171" spans="1:44" ht="12.75" customHeight="1">
      <c r="A171" s="516"/>
      <c r="B171" s="516"/>
      <c r="C171" s="516"/>
      <c r="D171" s="748"/>
      <c r="E171" s="516"/>
      <c r="F171" s="516"/>
      <c r="G171" s="516"/>
      <c r="H171" s="516"/>
      <c r="I171" s="516"/>
      <c r="J171" s="516"/>
      <c r="K171" s="516"/>
      <c r="L171" s="516"/>
      <c r="M171" s="516"/>
      <c r="N171" s="516"/>
      <c r="O171" s="516"/>
      <c r="P171" s="516"/>
      <c r="Q171" s="516"/>
      <c r="R171" s="516"/>
      <c r="S171" s="516"/>
      <c r="T171" s="516"/>
      <c r="U171" s="516"/>
      <c r="V171" s="516"/>
      <c r="W171" s="516"/>
      <c r="X171" s="516"/>
      <c r="Y171" s="516"/>
      <c r="Z171" s="516"/>
      <c r="AA171" s="516"/>
      <c r="AB171" s="516"/>
      <c r="AC171" s="516"/>
      <c r="AD171" s="516"/>
      <c r="AE171" s="516"/>
      <c r="AF171" s="516"/>
      <c r="AG171" s="747"/>
      <c r="AH171" s="516"/>
      <c r="AI171" s="750"/>
      <c r="AJ171" s="516"/>
      <c r="AK171" s="516"/>
      <c r="AL171" s="516"/>
      <c r="AM171" s="516"/>
      <c r="AN171" s="516"/>
      <c r="AO171" s="751"/>
      <c r="AP171" s="516"/>
      <c r="AQ171" s="516"/>
      <c r="AR171" s="516"/>
    </row>
    <row r="172" spans="1:44" ht="12.75" customHeight="1">
      <c r="A172" s="516"/>
      <c r="B172" s="516"/>
      <c r="C172" s="516"/>
      <c r="D172" s="748"/>
      <c r="E172" s="516"/>
      <c r="F172" s="516"/>
      <c r="G172" s="516"/>
      <c r="H172" s="516"/>
      <c r="I172" s="516"/>
      <c r="J172" s="516"/>
      <c r="K172" s="516"/>
      <c r="L172" s="516"/>
      <c r="M172" s="516"/>
      <c r="N172" s="516"/>
      <c r="O172" s="516"/>
      <c r="P172" s="516"/>
      <c r="Q172" s="516"/>
      <c r="R172" s="516"/>
      <c r="S172" s="516"/>
      <c r="T172" s="516"/>
      <c r="U172" s="516"/>
      <c r="V172" s="516"/>
      <c r="W172" s="516"/>
      <c r="X172" s="516"/>
      <c r="Y172" s="516"/>
      <c r="Z172" s="516"/>
      <c r="AA172" s="516"/>
      <c r="AB172" s="516"/>
      <c r="AC172" s="516"/>
      <c r="AD172" s="516"/>
      <c r="AE172" s="516"/>
      <c r="AF172" s="516"/>
      <c r="AG172" s="747"/>
      <c r="AH172" s="516"/>
      <c r="AI172" s="750"/>
      <c r="AJ172" s="516"/>
      <c r="AK172" s="516"/>
      <c r="AL172" s="516"/>
      <c r="AM172" s="516"/>
      <c r="AN172" s="516"/>
      <c r="AO172" s="751"/>
      <c r="AP172" s="516"/>
      <c r="AQ172" s="516"/>
      <c r="AR172" s="516"/>
    </row>
    <row r="173" spans="1:44" ht="12.75" customHeight="1">
      <c r="A173" s="516"/>
      <c r="B173" s="516"/>
      <c r="C173" s="516"/>
      <c r="D173" s="748"/>
      <c r="E173" s="516"/>
      <c r="F173" s="516"/>
      <c r="G173" s="516"/>
      <c r="H173" s="516"/>
      <c r="I173" s="516"/>
      <c r="J173" s="516"/>
      <c r="K173" s="516"/>
      <c r="L173" s="516"/>
      <c r="M173" s="516"/>
      <c r="N173" s="516"/>
      <c r="O173" s="516"/>
      <c r="P173" s="516"/>
      <c r="Q173" s="516"/>
      <c r="R173" s="516"/>
      <c r="S173" s="516"/>
      <c r="T173" s="516"/>
      <c r="U173" s="516"/>
      <c r="V173" s="516"/>
      <c r="W173" s="516"/>
      <c r="X173" s="516"/>
      <c r="Y173" s="516"/>
      <c r="Z173" s="516"/>
      <c r="AA173" s="516"/>
      <c r="AB173" s="516"/>
      <c r="AC173" s="516"/>
      <c r="AD173" s="516"/>
      <c r="AE173" s="516"/>
      <c r="AF173" s="516"/>
      <c r="AG173" s="747"/>
      <c r="AH173" s="516"/>
      <c r="AI173" s="750"/>
      <c r="AJ173" s="516"/>
      <c r="AK173" s="516"/>
      <c r="AL173" s="516"/>
      <c r="AM173" s="516"/>
      <c r="AN173" s="516"/>
      <c r="AO173" s="751"/>
      <c r="AP173" s="516"/>
      <c r="AQ173" s="516"/>
      <c r="AR173" s="516"/>
    </row>
    <row r="174" spans="1:44" ht="12.75" customHeight="1">
      <c r="A174" s="516"/>
      <c r="B174" s="516"/>
      <c r="C174" s="516"/>
      <c r="D174" s="748"/>
      <c r="E174" s="516"/>
      <c r="F174" s="516"/>
      <c r="G174" s="516"/>
      <c r="H174" s="516"/>
      <c r="I174" s="516"/>
      <c r="J174" s="516"/>
      <c r="K174" s="516"/>
      <c r="L174" s="516"/>
      <c r="M174" s="516"/>
      <c r="N174" s="516"/>
      <c r="O174" s="516"/>
      <c r="P174" s="516"/>
      <c r="Q174" s="516"/>
      <c r="R174" s="516"/>
      <c r="S174" s="516"/>
      <c r="T174" s="516"/>
      <c r="U174" s="516"/>
      <c r="V174" s="516"/>
      <c r="W174" s="516"/>
      <c r="X174" s="516"/>
      <c r="Y174" s="516"/>
      <c r="Z174" s="516"/>
      <c r="AA174" s="516"/>
      <c r="AB174" s="516"/>
      <c r="AC174" s="516"/>
      <c r="AD174" s="516"/>
      <c r="AE174" s="516"/>
      <c r="AF174" s="516"/>
      <c r="AG174" s="747"/>
      <c r="AH174" s="516"/>
      <c r="AI174" s="750"/>
      <c r="AJ174" s="516"/>
      <c r="AK174" s="516"/>
      <c r="AL174" s="516"/>
      <c r="AM174" s="516"/>
      <c r="AN174" s="516"/>
      <c r="AO174" s="751"/>
      <c r="AP174" s="516"/>
      <c r="AQ174" s="516"/>
      <c r="AR174" s="516"/>
    </row>
    <row r="175" spans="1:44" ht="12.75" customHeight="1">
      <c r="A175" s="516"/>
      <c r="B175" s="516"/>
      <c r="C175" s="516"/>
      <c r="D175" s="748"/>
      <c r="E175" s="516"/>
      <c r="F175" s="516"/>
      <c r="G175" s="516"/>
      <c r="H175" s="516"/>
      <c r="I175" s="516"/>
      <c r="J175" s="516"/>
      <c r="K175" s="516"/>
      <c r="L175" s="516"/>
      <c r="M175" s="516"/>
      <c r="N175" s="516"/>
      <c r="O175" s="516"/>
      <c r="P175" s="516"/>
      <c r="Q175" s="516"/>
      <c r="R175" s="516"/>
      <c r="S175" s="516"/>
      <c r="T175" s="516"/>
      <c r="U175" s="516"/>
      <c r="V175" s="516"/>
      <c r="W175" s="516"/>
      <c r="X175" s="516"/>
      <c r="Y175" s="516"/>
      <c r="Z175" s="516"/>
      <c r="AA175" s="516"/>
      <c r="AB175" s="516"/>
      <c r="AC175" s="516"/>
      <c r="AD175" s="516"/>
      <c r="AE175" s="516"/>
      <c r="AF175" s="516"/>
      <c r="AG175" s="747"/>
      <c r="AH175" s="516"/>
      <c r="AI175" s="750"/>
      <c r="AJ175" s="516"/>
      <c r="AK175" s="516"/>
      <c r="AL175" s="516"/>
      <c r="AM175" s="516"/>
      <c r="AN175" s="516"/>
      <c r="AO175" s="751"/>
      <c r="AP175" s="516"/>
      <c r="AQ175" s="516"/>
      <c r="AR175" s="516"/>
    </row>
    <row r="176" spans="1:44" ht="12.75" customHeight="1">
      <c r="A176" s="516"/>
      <c r="B176" s="516"/>
      <c r="C176" s="516"/>
      <c r="D176" s="748"/>
      <c r="E176" s="516"/>
      <c r="F176" s="516"/>
      <c r="G176" s="516"/>
      <c r="H176" s="516"/>
      <c r="I176" s="516"/>
      <c r="J176" s="516"/>
      <c r="K176" s="516"/>
      <c r="L176" s="516"/>
      <c r="M176" s="516"/>
      <c r="N176" s="516"/>
      <c r="O176" s="516"/>
      <c r="P176" s="516"/>
      <c r="Q176" s="516"/>
      <c r="R176" s="516"/>
      <c r="S176" s="516"/>
      <c r="T176" s="516"/>
      <c r="U176" s="516"/>
      <c r="V176" s="516"/>
      <c r="W176" s="516"/>
      <c r="X176" s="516"/>
      <c r="Y176" s="516"/>
      <c r="Z176" s="516"/>
      <c r="AA176" s="516"/>
      <c r="AB176" s="516"/>
      <c r="AC176" s="516"/>
      <c r="AD176" s="516"/>
      <c r="AE176" s="516"/>
      <c r="AF176" s="516"/>
      <c r="AG176" s="747"/>
      <c r="AH176" s="516"/>
      <c r="AI176" s="750"/>
      <c r="AJ176" s="516"/>
      <c r="AK176" s="516"/>
      <c r="AL176" s="516"/>
      <c r="AM176" s="516"/>
      <c r="AN176" s="516"/>
      <c r="AO176" s="751"/>
      <c r="AP176" s="516"/>
      <c r="AQ176" s="516"/>
      <c r="AR176" s="516"/>
    </row>
    <row r="177" spans="1:44" ht="12.75" customHeight="1">
      <c r="A177" s="516"/>
      <c r="B177" s="516"/>
      <c r="C177" s="516"/>
      <c r="D177" s="748"/>
      <c r="E177" s="516"/>
      <c r="F177" s="516"/>
      <c r="G177" s="516"/>
      <c r="H177" s="516"/>
      <c r="I177" s="516"/>
      <c r="J177" s="516"/>
      <c r="K177" s="516"/>
      <c r="L177" s="516"/>
      <c r="M177" s="516"/>
      <c r="N177" s="516"/>
      <c r="O177" s="516"/>
      <c r="P177" s="516"/>
      <c r="Q177" s="516"/>
      <c r="R177" s="516"/>
      <c r="S177" s="516"/>
      <c r="T177" s="516"/>
      <c r="U177" s="516"/>
      <c r="V177" s="516"/>
      <c r="W177" s="516"/>
      <c r="X177" s="516"/>
      <c r="Y177" s="516"/>
      <c r="Z177" s="516"/>
      <c r="AA177" s="516"/>
      <c r="AB177" s="516"/>
      <c r="AC177" s="516"/>
      <c r="AD177" s="516"/>
      <c r="AE177" s="516"/>
      <c r="AF177" s="516"/>
      <c r="AG177" s="747"/>
      <c r="AH177" s="516"/>
      <c r="AI177" s="750"/>
      <c r="AJ177" s="516"/>
      <c r="AK177" s="516"/>
      <c r="AL177" s="516"/>
      <c r="AM177" s="516"/>
      <c r="AN177" s="516"/>
      <c r="AO177" s="751"/>
      <c r="AP177" s="516"/>
      <c r="AQ177" s="516"/>
      <c r="AR177" s="516"/>
    </row>
    <row r="178" spans="1:44" ht="12.75" customHeight="1">
      <c r="A178" s="516"/>
      <c r="B178" s="516"/>
      <c r="C178" s="516"/>
      <c r="D178" s="748"/>
      <c r="E178" s="516"/>
      <c r="F178" s="516"/>
      <c r="G178" s="516"/>
      <c r="H178" s="516"/>
      <c r="I178" s="516"/>
      <c r="J178" s="516"/>
      <c r="K178" s="516"/>
      <c r="L178" s="516"/>
      <c r="M178" s="516"/>
      <c r="N178" s="516"/>
      <c r="O178" s="516"/>
      <c r="P178" s="516"/>
      <c r="Q178" s="516"/>
      <c r="R178" s="516"/>
      <c r="S178" s="516"/>
      <c r="T178" s="516"/>
      <c r="U178" s="516"/>
      <c r="V178" s="516"/>
      <c r="W178" s="516"/>
      <c r="X178" s="516"/>
      <c r="Y178" s="516"/>
      <c r="Z178" s="516"/>
      <c r="AA178" s="516"/>
      <c r="AB178" s="516"/>
      <c r="AC178" s="516"/>
      <c r="AD178" s="516"/>
      <c r="AE178" s="516"/>
      <c r="AF178" s="516"/>
      <c r="AG178" s="747"/>
      <c r="AH178" s="516"/>
      <c r="AI178" s="750"/>
      <c r="AJ178" s="516"/>
      <c r="AK178" s="516"/>
      <c r="AL178" s="516"/>
      <c r="AM178" s="516"/>
      <c r="AN178" s="516"/>
      <c r="AO178" s="751"/>
      <c r="AP178" s="516"/>
      <c r="AQ178" s="516"/>
      <c r="AR178" s="516"/>
    </row>
    <row r="179" spans="1:44" ht="12.75" customHeight="1">
      <c r="A179" s="516"/>
      <c r="B179" s="516"/>
      <c r="C179" s="516"/>
      <c r="D179" s="748"/>
      <c r="E179" s="516"/>
      <c r="F179" s="516"/>
      <c r="G179" s="516"/>
      <c r="H179" s="516"/>
      <c r="I179" s="516"/>
      <c r="J179" s="516"/>
      <c r="K179" s="516"/>
      <c r="L179" s="516"/>
      <c r="M179" s="516"/>
      <c r="N179" s="516"/>
      <c r="O179" s="516"/>
      <c r="P179" s="516"/>
      <c r="Q179" s="516"/>
      <c r="R179" s="516"/>
      <c r="S179" s="516"/>
      <c r="T179" s="516"/>
      <c r="U179" s="516"/>
      <c r="V179" s="516"/>
      <c r="W179" s="516"/>
      <c r="X179" s="516"/>
      <c r="Y179" s="516"/>
      <c r="Z179" s="516"/>
      <c r="AA179" s="516"/>
      <c r="AB179" s="516"/>
      <c r="AC179" s="516"/>
      <c r="AD179" s="516"/>
      <c r="AE179" s="516"/>
      <c r="AF179" s="516"/>
      <c r="AG179" s="747"/>
      <c r="AH179" s="516"/>
      <c r="AI179" s="750"/>
      <c r="AJ179" s="516"/>
      <c r="AK179" s="516"/>
      <c r="AL179" s="516"/>
      <c r="AM179" s="516"/>
      <c r="AN179" s="516"/>
      <c r="AO179" s="751"/>
      <c r="AP179" s="516"/>
      <c r="AQ179" s="516"/>
      <c r="AR179" s="516"/>
    </row>
    <row r="180" spans="1:44" ht="12.75" customHeight="1">
      <c r="A180" s="516"/>
      <c r="B180" s="516"/>
      <c r="C180" s="516"/>
      <c r="D180" s="748"/>
      <c r="E180" s="516"/>
      <c r="F180" s="516"/>
      <c r="G180" s="516"/>
      <c r="H180" s="516"/>
      <c r="I180" s="516"/>
      <c r="J180" s="516"/>
      <c r="K180" s="516"/>
      <c r="L180" s="516"/>
      <c r="M180" s="516"/>
      <c r="N180" s="516"/>
      <c r="O180" s="516"/>
      <c r="P180" s="516"/>
      <c r="Q180" s="516"/>
      <c r="R180" s="516"/>
      <c r="S180" s="516"/>
      <c r="T180" s="516"/>
      <c r="U180" s="516"/>
      <c r="V180" s="516"/>
      <c r="W180" s="516"/>
      <c r="X180" s="516"/>
      <c r="Y180" s="516"/>
      <c r="Z180" s="516"/>
      <c r="AA180" s="516"/>
      <c r="AB180" s="516"/>
      <c r="AC180" s="516"/>
      <c r="AD180" s="516"/>
      <c r="AE180" s="516"/>
      <c r="AF180" s="516"/>
      <c r="AG180" s="747"/>
      <c r="AH180" s="516"/>
      <c r="AI180" s="750"/>
      <c r="AJ180" s="516"/>
      <c r="AK180" s="516"/>
      <c r="AL180" s="516"/>
      <c r="AM180" s="516"/>
      <c r="AN180" s="516"/>
      <c r="AO180" s="751"/>
      <c r="AP180" s="516"/>
      <c r="AQ180" s="516"/>
      <c r="AR180" s="516"/>
    </row>
    <row r="181" spans="1:44" ht="12.75" customHeight="1">
      <c r="A181" s="516"/>
      <c r="B181" s="516"/>
      <c r="C181" s="516"/>
      <c r="D181" s="748"/>
      <c r="E181" s="516"/>
      <c r="F181" s="516"/>
      <c r="G181" s="516"/>
      <c r="H181" s="516"/>
      <c r="I181" s="516"/>
      <c r="J181" s="516"/>
      <c r="K181" s="516"/>
      <c r="L181" s="516"/>
      <c r="M181" s="516"/>
      <c r="N181" s="516"/>
      <c r="O181" s="516"/>
      <c r="P181" s="516"/>
      <c r="Q181" s="516"/>
      <c r="R181" s="516"/>
      <c r="S181" s="516"/>
      <c r="T181" s="516"/>
      <c r="U181" s="516"/>
      <c r="V181" s="516"/>
      <c r="W181" s="516"/>
      <c r="X181" s="516"/>
      <c r="Y181" s="516"/>
      <c r="Z181" s="516"/>
      <c r="AA181" s="516"/>
      <c r="AB181" s="516"/>
      <c r="AC181" s="516"/>
      <c r="AD181" s="516"/>
      <c r="AE181" s="516"/>
      <c r="AF181" s="516"/>
      <c r="AG181" s="747"/>
      <c r="AH181" s="516"/>
      <c r="AI181" s="750"/>
      <c r="AJ181" s="516"/>
      <c r="AK181" s="516"/>
      <c r="AL181" s="516"/>
      <c r="AM181" s="516"/>
      <c r="AN181" s="516"/>
      <c r="AO181" s="751"/>
      <c r="AP181" s="516"/>
      <c r="AQ181" s="516"/>
      <c r="AR181" s="516"/>
    </row>
    <row r="182" spans="1:44" ht="12.75" customHeight="1">
      <c r="A182" s="516"/>
      <c r="B182" s="516"/>
      <c r="C182" s="516"/>
      <c r="D182" s="748"/>
      <c r="E182" s="516"/>
      <c r="F182" s="516"/>
      <c r="G182" s="516"/>
      <c r="H182" s="516"/>
      <c r="I182" s="516"/>
      <c r="J182" s="516"/>
      <c r="K182" s="516"/>
      <c r="L182" s="516"/>
      <c r="M182" s="516"/>
      <c r="N182" s="516"/>
      <c r="O182" s="516"/>
      <c r="P182" s="516"/>
      <c r="Q182" s="516"/>
      <c r="R182" s="516"/>
      <c r="S182" s="516"/>
      <c r="T182" s="516"/>
      <c r="U182" s="516"/>
      <c r="V182" s="516"/>
      <c r="W182" s="516"/>
      <c r="X182" s="516"/>
      <c r="Y182" s="516"/>
      <c r="Z182" s="516"/>
      <c r="AA182" s="516"/>
      <c r="AB182" s="516"/>
      <c r="AC182" s="516"/>
      <c r="AD182" s="516"/>
      <c r="AE182" s="516"/>
      <c r="AF182" s="516"/>
      <c r="AG182" s="747"/>
      <c r="AH182" s="516"/>
      <c r="AI182" s="750"/>
      <c r="AJ182" s="516"/>
      <c r="AK182" s="516"/>
      <c r="AL182" s="516"/>
      <c r="AM182" s="516"/>
      <c r="AN182" s="516"/>
      <c r="AO182" s="751"/>
      <c r="AP182" s="516"/>
      <c r="AQ182" s="516"/>
      <c r="AR182" s="516"/>
    </row>
    <row r="183" spans="1:44" ht="12.75" customHeight="1">
      <c r="A183" s="516"/>
      <c r="B183" s="516"/>
      <c r="C183" s="516"/>
      <c r="D183" s="748"/>
      <c r="E183" s="516"/>
      <c r="F183" s="516"/>
      <c r="G183" s="516"/>
      <c r="H183" s="516"/>
      <c r="I183" s="516"/>
      <c r="J183" s="516"/>
      <c r="K183" s="516"/>
      <c r="L183" s="516"/>
      <c r="M183" s="516"/>
      <c r="N183" s="516"/>
      <c r="O183" s="516"/>
      <c r="P183" s="516"/>
      <c r="Q183" s="516"/>
      <c r="R183" s="516"/>
      <c r="S183" s="516"/>
      <c r="T183" s="516"/>
      <c r="U183" s="516"/>
      <c r="V183" s="516"/>
      <c r="W183" s="516"/>
      <c r="X183" s="516"/>
      <c r="Y183" s="516"/>
      <c r="Z183" s="516"/>
      <c r="AA183" s="516"/>
      <c r="AB183" s="516"/>
      <c r="AC183" s="516"/>
      <c r="AD183" s="516"/>
      <c r="AE183" s="516"/>
      <c r="AF183" s="516"/>
      <c r="AG183" s="747"/>
      <c r="AH183" s="516"/>
      <c r="AI183" s="750"/>
      <c r="AJ183" s="516"/>
      <c r="AK183" s="516"/>
      <c r="AL183" s="516"/>
      <c r="AM183" s="516"/>
      <c r="AN183" s="516"/>
      <c r="AO183" s="751"/>
      <c r="AP183" s="516"/>
      <c r="AQ183" s="516"/>
      <c r="AR183" s="516"/>
    </row>
    <row r="184" spans="1:44" ht="12.75" customHeight="1">
      <c r="A184" s="516"/>
      <c r="B184" s="516"/>
      <c r="C184" s="516"/>
      <c r="D184" s="748"/>
      <c r="E184" s="516"/>
      <c r="F184" s="516"/>
      <c r="G184" s="516"/>
      <c r="H184" s="516"/>
      <c r="I184" s="516"/>
      <c r="J184" s="516"/>
      <c r="K184" s="516"/>
      <c r="L184" s="516"/>
      <c r="M184" s="516"/>
      <c r="N184" s="516"/>
      <c r="O184" s="516"/>
      <c r="P184" s="516"/>
      <c r="Q184" s="516"/>
      <c r="R184" s="516"/>
      <c r="S184" s="516"/>
      <c r="T184" s="516"/>
      <c r="U184" s="516"/>
      <c r="V184" s="516"/>
      <c r="W184" s="516"/>
      <c r="X184" s="516"/>
      <c r="Y184" s="516"/>
      <c r="Z184" s="516"/>
      <c r="AA184" s="516"/>
      <c r="AB184" s="516"/>
      <c r="AC184" s="516"/>
      <c r="AD184" s="516"/>
      <c r="AE184" s="516"/>
      <c r="AF184" s="516"/>
      <c r="AG184" s="747"/>
      <c r="AH184" s="516"/>
      <c r="AI184" s="750"/>
      <c r="AJ184" s="516"/>
      <c r="AK184" s="516"/>
      <c r="AL184" s="516"/>
      <c r="AM184" s="516"/>
      <c r="AN184" s="516"/>
      <c r="AO184" s="751"/>
      <c r="AP184" s="516"/>
      <c r="AQ184" s="516"/>
      <c r="AR184" s="516"/>
    </row>
    <row r="185" spans="1:44" ht="12.75" customHeight="1">
      <c r="A185" s="516"/>
      <c r="B185" s="516"/>
      <c r="C185" s="516"/>
      <c r="D185" s="748"/>
      <c r="E185" s="516"/>
      <c r="F185" s="516"/>
      <c r="G185" s="516"/>
      <c r="H185" s="516"/>
      <c r="I185" s="516"/>
      <c r="J185" s="516"/>
      <c r="K185" s="516"/>
      <c r="L185" s="516"/>
      <c r="M185" s="516"/>
      <c r="N185" s="516"/>
      <c r="O185" s="516"/>
      <c r="P185" s="516"/>
      <c r="Q185" s="516"/>
      <c r="R185" s="516"/>
      <c r="S185" s="516"/>
      <c r="T185" s="516"/>
      <c r="U185" s="516"/>
      <c r="V185" s="516"/>
      <c r="W185" s="516"/>
      <c r="X185" s="516"/>
      <c r="Y185" s="516"/>
      <c r="Z185" s="516"/>
      <c r="AA185" s="516"/>
      <c r="AB185" s="516"/>
      <c r="AC185" s="516"/>
      <c r="AD185" s="516"/>
      <c r="AE185" s="516"/>
      <c r="AF185" s="516"/>
      <c r="AG185" s="747"/>
      <c r="AH185" s="516"/>
      <c r="AI185" s="750"/>
      <c r="AJ185" s="516"/>
      <c r="AK185" s="516"/>
      <c r="AL185" s="516"/>
      <c r="AM185" s="516"/>
      <c r="AN185" s="516"/>
      <c r="AO185" s="751"/>
      <c r="AP185" s="516"/>
      <c r="AQ185" s="516"/>
      <c r="AR185" s="516"/>
    </row>
    <row r="186" spans="1:44" ht="12.75" customHeight="1">
      <c r="A186" s="516"/>
      <c r="B186" s="516"/>
      <c r="C186" s="516"/>
      <c r="D186" s="748"/>
      <c r="E186" s="516"/>
      <c r="F186" s="516"/>
      <c r="G186" s="516"/>
      <c r="H186" s="516"/>
      <c r="I186" s="516"/>
      <c r="J186" s="516"/>
      <c r="K186" s="516"/>
      <c r="L186" s="516"/>
      <c r="M186" s="516"/>
      <c r="N186" s="516"/>
      <c r="O186" s="516"/>
      <c r="P186" s="516"/>
      <c r="Q186" s="516"/>
      <c r="R186" s="516"/>
      <c r="S186" s="516"/>
      <c r="T186" s="516"/>
      <c r="U186" s="516"/>
      <c r="V186" s="516"/>
      <c r="W186" s="516"/>
      <c r="X186" s="516"/>
      <c r="Y186" s="516"/>
      <c r="Z186" s="516"/>
      <c r="AA186" s="516"/>
      <c r="AB186" s="516"/>
      <c r="AC186" s="516"/>
      <c r="AD186" s="516"/>
      <c r="AE186" s="516"/>
      <c r="AF186" s="516"/>
      <c r="AG186" s="747"/>
      <c r="AH186" s="516"/>
      <c r="AI186" s="750"/>
      <c r="AJ186" s="516"/>
      <c r="AK186" s="516"/>
      <c r="AL186" s="516"/>
      <c r="AM186" s="516"/>
      <c r="AN186" s="516"/>
      <c r="AO186" s="751"/>
      <c r="AP186" s="516"/>
      <c r="AQ186" s="516"/>
      <c r="AR186" s="516"/>
    </row>
    <row r="187" spans="1:44" ht="12.75" customHeight="1">
      <c r="A187" s="516"/>
      <c r="B187" s="516"/>
      <c r="C187" s="516"/>
      <c r="D187" s="748"/>
      <c r="E187" s="516"/>
      <c r="F187" s="516"/>
      <c r="G187" s="516"/>
      <c r="H187" s="516"/>
      <c r="I187" s="516"/>
      <c r="J187" s="516"/>
      <c r="K187" s="516"/>
      <c r="L187" s="516"/>
      <c r="M187" s="516"/>
      <c r="N187" s="516"/>
      <c r="O187" s="516"/>
      <c r="P187" s="516"/>
      <c r="Q187" s="516"/>
      <c r="R187" s="516"/>
      <c r="S187" s="516"/>
      <c r="T187" s="516"/>
      <c r="U187" s="516"/>
      <c r="V187" s="516"/>
      <c r="W187" s="516"/>
      <c r="X187" s="516"/>
      <c r="Y187" s="516"/>
      <c r="Z187" s="516"/>
      <c r="AA187" s="516"/>
      <c r="AB187" s="516"/>
      <c r="AC187" s="516"/>
      <c r="AD187" s="516"/>
      <c r="AE187" s="516"/>
      <c r="AF187" s="516"/>
      <c r="AG187" s="747"/>
      <c r="AH187" s="516"/>
      <c r="AI187" s="750"/>
      <c r="AJ187" s="516"/>
      <c r="AK187" s="516"/>
      <c r="AL187" s="516"/>
      <c r="AM187" s="516"/>
      <c r="AN187" s="516"/>
      <c r="AO187" s="751"/>
      <c r="AP187" s="516"/>
      <c r="AQ187" s="516"/>
      <c r="AR187" s="516"/>
    </row>
    <row r="188" spans="1:44" ht="12.75" customHeight="1">
      <c r="A188" s="516"/>
      <c r="B188" s="516"/>
      <c r="C188" s="516"/>
      <c r="D188" s="748"/>
      <c r="E188" s="516"/>
      <c r="F188" s="516"/>
      <c r="G188" s="516"/>
      <c r="H188" s="516"/>
      <c r="I188" s="516"/>
      <c r="J188" s="516"/>
      <c r="K188" s="516"/>
      <c r="L188" s="516"/>
      <c r="M188" s="516"/>
      <c r="N188" s="516"/>
      <c r="O188" s="516"/>
      <c r="P188" s="516"/>
      <c r="Q188" s="516"/>
      <c r="R188" s="516"/>
      <c r="S188" s="516"/>
      <c r="T188" s="516"/>
      <c r="U188" s="516"/>
      <c r="V188" s="516"/>
      <c r="W188" s="516"/>
      <c r="X188" s="516"/>
      <c r="Y188" s="516"/>
      <c r="Z188" s="516"/>
      <c r="AA188" s="516"/>
      <c r="AB188" s="516"/>
      <c r="AC188" s="516"/>
      <c r="AD188" s="516"/>
      <c r="AE188" s="516"/>
      <c r="AF188" s="516"/>
      <c r="AG188" s="747"/>
      <c r="AH188" s="516"/>
      <c r="AI188" s="750"/>
      <c r="AJ188" s="516"/>
      <c r="AK188" s="516"/>
      <c r="AL188" s="516"/>
      <c r="AM188" s="516"/>
      <c r="AN188" s="516"/>
      <c r="AO188" s="751"/>
      <c r="AP188" s="516"/>
      <c r="AQ188" s="516"/>
      <c r="AR188" s="516"/>
    </row>
    <row r="189" spans="1:44" ht="12.75" customHeight="1">
      <c r="A189" s="516"/>
      <c r="B189" s="516"/>
      <c r="C189" s="516"/>
      <c r="D189" s="748"/>
      <c r="E189" s="516"/>
      <c r="F189" s="516"/>
      <c r="G189" s="516"/>
      <c r="H189" s="516"/>
      <c r="I189" s="516"/>
      <c r="J189" s="516"/>
      <c r="K189" s="516"/>
      <c r="L189" s="516"/>
      <c r="M189" s="516"/>
      <c r="N189" s="516"/>
      <c r="O189" s="516"/>
      <c r="P189" s="516"/>
      <c r="Q189" s="516"/>
      <c r="R189" s="516"/>
      <c r="S189" s="516"/>
      <c r="T189" s="516"/>
      <c r="U189" s="516"/>
      <c r="V189" s="516"/>
      <c r="W189" s="516"/>
      <c r="X189" s="516"/>
      <c r="Y189" s="516"/>
      <c r="Z189" s="516"/>
      <c r="AA189" s="516"/>
      <c r="AB189" s="516"/>
      <c r="AC189" s="516"/>
      <c r="AD189" s="516"/>
      <c r="AE189" s="516"/>
      <c r="AF189" s="516"/>
      <c r="AG189" s="747"/>
      <c r="AH189" s="516"/>
      <c r="AI189" s="750"/>
      <c r="AJ189" s="516"/>
      <c r="AK189" s="516"/>
      <c r="AL189" s="516"/>
      <c r="AM189" s="516"/>
      <c r="AN189" s="516"/>
      <c r="AO189" s="751"/>
      <c r="AP189" s="516"/>
      <c r="AQ189" s="516"/>
      <c r="AR189" s="516"/>
    </row>
    <row r="190" spans="1:44" ht="12.75" customHeight="1">
      <c r="A190" s="516"/>
      <c r="B190" s="516"/>
      <c r="C190" s="516"/>
      <c r="D190" s="748"/>
      <c r="E190" s="516"/>
      <c r="F190" s="516"/>
      <c r="G190" s="516"/>
      <c r="H190" s="516"/>
      <c r="I190" s="516"/>
      <c r="J190" s="516"/>
      <c r="K190" s="516"/>
      <c r="L190" s="516"/>
      <c r="M190" s="516"/>
      <c r="N190" s="516"/>
      <c r="O190" s="516"/>
      <c r="P190" s="516"/>
      <c r="Q190" s="516"/>
      <c r="R190" s="516"/>
      <c r="S190" s="516"/>
      <c r="T190" s="516"/>
      <c r="U190" s="516"/>
      <c r="V190" s="516"/>
      <c r="W190" s="516"/>
      <c r="X190" s="516"/>
      <c r="Y190" s="516"/>
      <c r="Z190" s="516"/>
      <c r="AA190" s="516"/>
      <c r="AB190" s="516"/>
      <c r="AC190" s="516"/>
      <c r="AD190" s="516"/>
      <c r="AE190" s="516"/>
      <c r="AF190" s="516"/>
      <c r="AG190" s="747"/>
      <c r="AH190" s="516"/>
      <c r="AI190" s="750"/>
      <c r="AJ190" s="516"/>
      <c r="AK190" s="516"/>
      <c r="AL190" s="516"/>
      <c r="AM190" s="516"/>
      <c r="AN190" s="516"/>
      <c r="AO190" s="751"/>
      <c r="AP190" s="516"/>
      <c r="AQ190" s="516"/>
      <c r="AR190" s="516"/>
    </row>
    <row r="191" spans="1:44" ht="12.75" customHeight="1">
      <c r="A191" s="516"/>
      <c r="B191" s="516"/>
      <c r="C191" s="516"/>
      <c r="D191" s="748"/>
      <c r="E191" s="516"/>
      <c r="F191" s="516"/>
      <c r="G191" s="516"/>
      <c r="H191" s="516"/>
      <c r="I191" s="516"/>
      <c r="J191" s="516"/>
      <c r="K191" s="516"/>
      <c r="L191" s="516"/>
      <c r="M191" s="516"/>
      <c r="N191" s="516"/>
      <c r="O191" s="516"/>
      <c r="P191" s="516"/>
      <c r="Q191" s="516"/>
      <c r="R191" s="516"/>
      <c r="S191" s="516"/>
      <c r="T191" s="516"/>
      <c r="U191" s="516"/>
      <c r="V191" s="516"/>
      <c r="W191" s="516"/>
      <c r="X191" s="516"/>
      <c r="Y191" s="516"/>
      <c r="Z191" s="516"/>
      <c r="AA191" s="516"/>
      <c r="AB191" s="516"/>
      <c r="AC191" s="516"/>
      <c r="AD191" s="516"/>
      <c r="AE191" s="516"/>
      <c r="AF191" s="516"/>
      <c r="AG191" s="747"/>
      <c r="AH191" s="516"/>
      <c r="AI191" s="750"/>
      <c r="AJ191" s="516"/>
      <c r="AK191" s="516"/>
      <c r="AL191" s="516"/>
      <c r="AM191" s="516"/>
      <c r="AN191" s="516"/>
      <c r="AO191" s="751"/>
      <c r="AP191" s="516"/>
      <c r="AQ191" s="516"/>
      <c r="AR191" s="516"/>
    </row>
    <row r="192" spans="1:44" ht="12.75" customHeight="1">
      <c r="A192" s="516"/>
      <c r="B192" s="516"/>
      <c r="C192" s="516"/>
      <c r="D192" s="748"/>
      <c r="E192" s="516"/>
      <c r="F192" s="516"/>
      <c r="G192" s="516"/>
      <c r="H192" s="516"/>
      <c r="I192" s="516"/>
      <c r="J192" s="516"/>
      <c r="K192" s="516"/>
      <c r="L192" s="516"/>
      <c r="M192" s="516"/>
      <c r="N192" s="516"/>
      <c r="O192" s="516"/>
      <c r="P192" s="516"/>
      <c r="Q192" s="516"/>
      <c r="R192" s="516"/>
      <c r="S192" s="516"/>
      <c r="T192" s="516"/>
      <c r="U192" s="516"/>
      <c r="V192" s="516"/>
      <c r="W192" s="516"/>
      <c r="X192" s="516"/>
      <c r="Y192" s="516"/>
      <c r="Z192" s="516"/>
      <c r="AA192" s="516"/>
      <c r="AB192" s="516"/>
      <c r="AC192" s="516"/>
      <c r="AD192" s="516"/>
      <c r="AE192" s="516"/>
      <c r="AF192" s="516"/>
      <c r="AG192" s="747"/>
      <c r="AH192" s="516"/>
      <c r="AI192" s="750"/>
      <c r="AJ192" s="516"/>
      <c r="AK192" s="516"/>
      <c r="AL192" s="516"/>
      <c r="AM192" s="516"/>
      <c r="AN192" s="516"/>
      <c r="AO192" s="751"/>
      <c r="AP192" s="516"/>
      <c r="AQ192" s="516"/>
      <c r="AR192" s="516"/>
    </row>
    <row r="193" spans="1:44" ht="12.75" customHeight="1">
      <c r="A193" s="516"/>
      <c r="B193" s="516"/>
      <c r="C193" s="516"/>
      <c r="D193" s="748"/>
      <c r="E193" s="516"/>
      <c r="F193" s="516"/>
      <c r="G193" s="516"/>
      <c r="H193" s="516"/>
      <c r="I193" s="516"/>
      <c r="J193" s="516"/>
      <c r="K193" s="516"/>
      <c r="L193" s="516"/>
      <c r="M193" s="516"/>
      <c r="N193" s="516"/>
      <c r="O193" s="516"/>
      <c r="P193" s="516"/>
      <c r="Q193" s="516"/>
      <c r="R193" s="516"/>
      <c r="S193" s="516"/>
      <c r="T193" s="516"/>
      <c r="U193" s="516"/>
      <c r="V193" s="516"/>
      <c r="W193" s="516"/>
      <c r="X193" s="516"/>
      <c r="Y193" s="516"/>
      <c r="Z193" s="516"/>
      <c r="AA193" s="516"/>
      <c r="AB193" s="516"/>
      <c r="AC193" s="516"/>
      <c r="AD193" s="516"/>
      <c r="AE193" s="516"/>
      <c r="AF193" s="516"/>
      <c r="AG193" s="747"/>
      <c r="AH193" s="516"/>
      <c r="AI193" s="750"/>
      <c r="AJ193" s="516"/>
      <c r="AK193" s="516"/>
      <c r="AL193" s="516"/>
      <c r="AM193" s="516"/>
      <c r="AN193" s="516"/>
      <c r="AO193" s="751"/>
      <c r="AP193" s="516"/>
      <c r="AQ193" s="516"/>
      <c r="AR193" s="516"/>
    </row>
    <row r="194" spans="1:44" ht="12.75" customHeight="1">
      <c r="A194" s="516"/>
      <c r="B194" s="516"/>
      <c r="C194" s="516"/>
      <c r="D194" s="748"/>
      <c r="E194" s="516"/>
      <c r="F194" s="516"/>
      <c r="G194" s="516"/>
      <c r="H194" s="516"/>
      <c r="I194" s="516"/>
      <c r="J194" s="516"/>
      <c r="K194" s="516"/>
      <c r="L194" s="516"/>
      <c r="M194" s="516"/>
      <c r="N194" s="516"/>
      <c r="O194" s="516"/>
      <c r="P194" s="516"/>
      <c r="Q194" s="516"/>
      <c r="R194" s="516"/>
      <c r="S194" s="516"/>
      <c r="T194" s="516"/>
      <c r="U194" s="516"/>
      <c r="V194" s="516"/>
      <c r="W194" s="516"/>
      <c r="X194" s="516"/>
      <c r="Y194" s="516"/>
      <c r="Z194" s="516"/>
      <c r="AA194" s="516"/>
      <c r="AB194" s="516"/>
      <c r="AC194" s="516"/>
      <c r="AD194" s="516"/>
      <c r="AE194" s="516"/>
      <c r="AF194" s="516"/>
      <c r="AG194" s="747"/>
      <c r="AH194" s="516"/>
      <c r="AI194" s="750"/>
      <c r="AJ194" s="516"/>
      <c r="AK194" s="516"/>
      <c r="AL194" s="516"/>
      <c r="AM194" s="516"/>
      <c r="AN194" s="516"/>
      <c r="AO194" s="751"/>
      <c r="AP194" s="516"/>
      <c r="AQ194" s="516"/>
      <c r="AR194" s="516"/>
    </row>
    <row r="195" spans="1:44" ht="12.75" customHeight="1">
      <c r="A195" s="516"/>
      <c r="B195" s="516"/>
      <c r="C195" s="516"/>
      <c r="D195" s="748"/>
      <c r="E195" s="516"/>
      <c r="F195" s="516"/>
      <c r="G195" s="516"/>
      <c r="H195" s="516"/>
      <c r="I195" s="516"/>
      <c r="J195" s="516"/>
      <c r="K195" s="516"/>
      <c r="L195" s="516"/>
      <c r="M195" s="516"/>
      <c r="N195" s="516"/>
      <c r="O195" s="516"/>
      <c r="P195" s="516"/>
      <c r="Q195" s="516"/>
      <c r="R195" s="516"/>
      <c r="S195" s="516"/>
      <c r="T195" s="516"/>
      <c r="U195" s="516"/>
      <c r="V195" s="516"/>
      <c r="W195" s="516"/>
      <c r="X195" s="516"/>
      <c r="Y195" s="516"/>
      <c r="Z195" s="516"/>
      <c r="AA195" s="516"/>
      <c r="AB195" s="516"/>
      <c r="AC195" s="516"/>
      <c r="AD195" s="516"/>
      <c r="AE195" s="516"/>
      <c r="AF195" s="516"/>
      <c r="AG195" s="747"/>
      <c r="AH195" s="516"/>
      <c r="AI195" s="750"/>
      <c r="AJ195" s="516"/>
      <c r="AK195" s="516"/>
      <c r="AL195" s="516"/>
      <c r="AM195" s="516"/>
      <c r="AN195" s="516"/>
      <c r="AO195" s="751"/>
      <c r="AP195" s="516"/>
      <c r="AQ195" s="516"/>
      <c r="AR195" s="516"/>
    </row>
    <row r="196" spans="1:44" ht="12.75" customHeight="1">
      <c r="A196" s="516"/>
      <c r="B196" s="516"/>
      <c r="C196" s="516"/>
      <c r="D196" s="748"/>
      <c r="E196" s="516"/>
      <c r="F196" s="516"/>
      <c r="G196" s="516"/>
      <c r="H196" s="516"/>
      <c r="I196" s="516"/>
      <c r="J196" s="516"/>
      <c r="K196" s="516"/>
      <c r="L196" s="516"/>
      <c r="M196" s="516"/>
      <c r="N196" s="516"/>
      <c r="O196" s="516"/>
      <c r="P196" s="516"/>
      <c r="Q196" s="516"/>
      <c r="R196" s="516"/>
      <c r="S196" s="516"/>
      <c r="T196" s="516"/>
      <c r="U196" s="516"/>
      <c r="V196" s="516"/>
      <c r="W196" s="516"/>
      <c r="X196" s="516"/>
      <c r="Y196" s="516"/>
      <c r="Z196" s="516"/>
      <c r="AA196" s="516"/>
      <c r="AB196" s="516"/>
      <c r="AC196" s="516"/>
      <c r="AD196" s="516"/>
      <c r="AE196" s="516"/>
      <c r="AF196" s="516"/>
      <c r="AG196" s="747"/>
      <c r="AH196" s="516"/>
      <c r="AI196" s="750"/>
      <c r="AJ196" s="516"/>
      <c r="AK196" s="516"/>
      <c r="AL196" s="516"/>
      <c r="AM196" s="516"/>
      <c r="AN196" s="516"/>
      <c r="AO196" s="751"/>
      <c r="AP196" s="516"/>
      <c r="AQ196" s="516"/>
      <c r="AR196" s="516"/>
    </row>
    <row r="197" spans="1:44" ht="12.75" customHeight="1">
      <c r="A197" s="516"/>
      <c r="B197" s="516"/>
      <c r="C197" s="516"/>
      <c r="D197" s="748"/>
      <c r="E197" s="516"/>
      <c r="F197" s="516"/>
      <c r="G197" s="516"/>
      <c r="H197" s="516"/>
      <c r="I197" s="516"/>
      <c r="J197" s="516"/>
      <c r="K197" s="516"/>
      <c r="L197" s="516"/>
      <c r="M197" s="516"/>
      <c r="N197" s="516"/>
      <c r="O197" s="516"/>
      <c r="P197" s="516"/>
      <c r="Q197" s="516"/>
      <c r="R197" s="516"/>
      <c r="S197" s="516"/>
      <c r="T197" s="516"/>
      <c r="U197" s="516"/>
      <c r="V197" s="516"/>
      <c r="W197" s="516"/>
      <c r="X197" s="516"/>
      <c r="Y197" s="516"/>
      <c r="Z197" s="516"/>
      <c r="AA197" s="516"/>
      <c r="AB197" s="516"/>
      <c r="AC197" s="516"/>
      <c r="AD197" s="516"/>
      <c r="AE197" s="516"/>
      <c r="AF197" s="516"/>
      <c r="AG197" s="747"/>
      <c r="AH197" s="516"/>
      <c r="AI197" s="750"/>
      <c r="AJ197" s="516"/>
      <c r="AK197" s="516"/>
      <c r="AL197" s="516"/>
      <c r="AM197" s="516"/>
      <c r="AN197" s="516"/>
      <c r="AO197" s="751"/>
      <c r="AP197" s="516"/>
      <c r="AQ197" s="516"/>
      <c r="AR197" s="516"/>
    </row>
    <row r="198" spans="1:44" ht="12.75" customHeight="1">
      <c r="A198" s="516"/>
      <c r="B198" s="516"/>
      <c r="C198" s="516"/>
      <c r="D198" s="748"/>
      <c r="E198" s="516"/>
      <c r="F198" s="516"/>
      <c r="G198" s="516"/>
      <c r="H198" s="516"/>
      <c r="I198" s="516"/>
      <c r="J198" s="516"/>
      <c r="K198" s="516"/>
      <c r="L198" s="516"/>
      <c r="M198" s="516"/>
      <c r="N198" s="516"/>
      <c r="O198" s="516"/>
      <c r="P198" s="516"/>
      <c r="Q198" s="516"/>
      <c r="R198" s="516"/>
      <c r="S198" s="516"/>
      <c r="T198" s="516"/>
      <c r="U198" s="516"/>
      <c r="V198" s="516"/>
      <c r="W198" s="516"/>
      <c r="X198" s="516"/>
      <c r="Y198" s="516"/>
      <c r="Z198" s="516"/>
      <c r="AA198" s="516"/>
      <c r="AB198" s="516"/>
      <c r="AC198" s="516"/>
      <c r="AD198" s="516"/>
      <c r="AE198" s="516"/>
      <c r="AF198" s="516"/>
      <c r="AG198" s="747"/>
      <c r="AH198" s="516"/>
      <c r="AI198" s="750"/>
      <c r="AJ198" s="516"/>
      <c r="AK198" s="516"/>
      <c r="AL198" s="516"/>
      <c r="AM198" s="516"/>
      <c r="AN198" s="516"/>
      <c r="AO198" s="751"/>
      <c r="AP198" s="516"/>
      <c r="AQ198" s="516"/>
      <c r="AR198" s="516"/>
    </row>
    <row r="199" spans="1:44" ht="12.75" customHeight="1">
      <c r="A199" s="516"/>
      <c r="B199" s="516"/>
      <c r="C199" s="516"/>
      <c r="D199" s="748"/>
      <c r="E199" s="516"/>
      <c r="F199" s="516"/>
      <c r="G199" s="516"/>
      <c r="H199" s="516"/>
      <c r="I199" s="516"/>
      <c r="J199" s="516"/>
      <c r="K199" s="516"/>
      <c r="L199" s="516"/>
      <c r="M199" s="516"/>
      <c r="N199" s="516"/>
      <c r="O199" s="516"/>
      <c r="P199" s="516"/>
      <c r="Q199" s="516"/>
      <c r="R199" s="516"/>
      <c r="S199" s="516"/>
      <c r="T199" s="516"/>
      <c r="U199" s="516"/>
      <c r="V199" s="516"/>
      <c r="W199" s="516"/>
      <c r="X199" s="516"/>
      <c r="Y199" s="516"/>
      <c r="Z199" s="516"/>
      <c r="AA199" s="516"/>
      <c r="AB199" s="516"/>
      <c r="AC199" s="516"/>
      <c r="AD199" s="516"/>
      <c r="AE199" s="516"/>
      <c r="AF199" s="516"/>
      <c r="AG199" s="747"/>
      <c r="AH199" s="516"/>
      <c r="AI199" s="750"/>
      <c r="AJ199" s="516"/>
      <c r="AK199" s="516"/>
      <c r="AL199" s="516"/>
      <c r="AM199" s="516"/>
      <c r="AN199" s="516"/>
      <c r="AO199" s="751"/>
      <c r="AP199" s="516"/>
      <c r="AQ199" s="516"/>
      <c r="AR199" s="516"/>
    </row>
    <row r="200" spans="1:44" ht="12.75" customHeight="1">
      <c r="A200" s="516"/>
      <c r="B200" s="516"/>
      <c r="C200" s="516"/>
      <c r="D200" s="748"/>
      <c r="E200" s="516"/>
      <c r="F200" s="516"/>
      <c r="G200" s="516"/>
      <c r="H200" s="516"/>
      <c r="I200" s="516"/>
      <c r="J200" s="516"/>
      <c r="K200" s="516"/>
      <c r="L200" s="516"/>
      <c r="M200" s="516"/>
      <c r="N200" s="516"/>
      <c r="O200" s="516"/>
      <c r="P200" s="516"/>
      <c r="Q200" s="516"/>
      <c r="R200" s="516"/>
      <c r="S200" s="516"/>
      <c r="T200" s="516"/>
      <c r="U200" s="516"/>
      <c r="V200" s="516"/>
      <c r="W200" s="516"/>
      <c r="X200" s="516"/>
      <c r="Y200" s="516"/>
      <c r="Z200" s="516"/>
      <c r="AA200" s="516"/>
      <c r="AB200" s="516"/>
      <c r="AC200" s="516"/>
      <c r="AD200" s="516"/>
      <c r="AE200" s="516"/>
      <c r="AF200" s="516"/>
      <c r="AG200" s="747"/>
      <c r="AH200" s="516"/>
      <c r="AI200" s="750"/>
      <c r="AJ200" s="516"/>
      <c r="AK200" s="516"/>
      <c r="AL200" s="516"/>
      <c r="AM200" s="516"/>
      <c r="AN200" s="516"/>
      <c r="AO200" s="751"/>
      <c r="AP200" s="516"/>
      <c r="AQ200" s="516"/>
      <c r="AR200" s="516"/>
    </row>
    <row r="201" spans="1:44" ht="12.75" customHeight="1">
      <c r="A201" s="516"/>
      <c r="B201" s="516"/>
      <c r="C201" s="516"/>
      <c r="D201" s="748"/>
      <c r="E201" s="516"/>
      <c r="F201" s="516"/>
      <c r="G201" s="516"/>
      <c r="H201" s="516"/>
      <c r="I201" s="516"/>
      <c r="J201" s="516"/>
      <c r="K201" s="516"/>
      <c r="L201" s="516"/>
      <c r="M201" s="516"/>
      <c r="N201" s="516"/>
      <c r="O201" s="516"/>
      <c r="P201" s="516"/>
      <c r="Q201" s="516"/>
      <c r="R201" s="516"/>
      <c r="S201" s="516"/>
      <c r="T201" s="516"/>
      <c r="U201" s="516"/>
      <c r="V201" s="516"/>
      <c r="W201" s="516"/>
      <c r="X201" s="516"/>
      <c r="Y201" s="516"/>
      <c r="Z201" s="516"/>
      <c r="AA201" s="516"/>
      <c r="AB201" s="516"/>
      <c r="AC201" s="516"/>
      <c r="AD201" s="516"/>
      <c r="AE201" s="516"/>
      <c r="AF201" s="516"/>
      <c r="AG201" s="747"/>
      <c r="AH201" s="516"/>
      <c r="AI201" s="750"/>
      <c r="AJ201" s="516"/>
      <c r="AK201" s="516"/>
      <c r="AL201" s="516"/>
      <c r="AM201" s="516"/>
      <c r="AN201" s="516"/>
      <c r="AO201" s="751"/>
      <c r="AP201" s="516"/>
      <c r="AQ201" s="516"/>
      <c r="AR201" s="516"/>
    </row>
    <row r="202" spans="1:44" ht="12.75" customHeight="1">
      <c r="A202" s="516"/>
      <c r="B202" s="516"/>
      <c r="C202" s="516"/>
      <c r="D202" s="748"/>
      <c r="E202" s="516"/>
      <c r="F202" s="516"/>
      <c r="G202" s="516"/>
      <c r="H202" s="516"/>
      <c r="I202" s="516"/>
      <c r="J202" s="516"/>
      <c r="K202" s="516"/>
      <c r="L202" s="516"/>
      <c r="M202" s="516"/>
      <c r="N202" s="516"/>
      <c r="O202" s="516"/>
      <c r="P202" s="516"/>
      <c r="Q202" s="516"/>
      <c r="R202" s="516"/>
      <c r="S202" s="516"/>
      <c r="T202" s="516"/>
      <c r="U202" s="516"/>
      <c r="V202" s="516"/>
      <c r="W202" s="516"/>
      <c r="X202" s="516"/>
      <c r="Y202" s="516"/>
      <c r="Z202" s="516"/>
      <c r="AA202" s="516"/>
      <c r="AB202" s="516"/>
      <c r="AC202" s="516"/>
      <c r="AD202" s="516"/>
      <c r="AE202" s="516"/>
      <c r="AF202" s="516"/>
      <c r="AG202" s="747"/>
      <c r="AH202" s="516"/>
      <c r="AI202" s="750"/>
      <c r="AJ202" s="516"/>
      <c r="AK202" s="516"/>
      <c r="AL202" s="516"/>
      <c r="AM202" s="516"/>
      <c r="AN202" s="516"/>
      <c r="AO202" s="751"/>
      <c r="AP202" s="516"/>
      <c r="AQ202" s="516"/>
      <c r="AR202" s="516"/>
    </row>
    <row r="203" spans="1:44" ht="12.75" customHeight="1">
      <c r="A203" s="516"/>
      <c r="B203" s="516"/>
      <c r="C203" s="516"/>
      <c r="D203" s="748"/>
      <c r="E203" s="516"/>
      <c r="F203" s="516"/>
      <c r="G203" s="516"/>
      <c r="H203" s="516"/>
      <c r="I203" s="516"/>
      <c r="J203" s="516"/>
      <c r="K203" s="516"/>
      <c r="L203" s="516"/>
      <c r="M203" s="516"/>
      <c r="N203" s="516"/>
      <c r="O203" s="516"/>
      <c r="P203" s="516"/>
      <c r="Q203" s="516"/>
      <c r="R203" s="516"/>
      <c r="S203" s="516"/>
      <c r="T203" s="516"/>
      <c r="U203" s="516"/>
      <c r="V203" s="516"/>
      <c r="W203" s="516"/>
      <c r="X203" s="516"/>
      <c r="Y203" s="516"/>
      <c r="Z203" s="516"/>
      <c r="AA203" s="516"/>
      <c r="AB203" s="516"/>
      <c r="AC203" s="516"/>
      <c r="AD203" s="516"/>
      <c r="AE203" s="516"/>
      <c r="AF203" s="516"/>
      <c r="AG203" s="747"/>
      <c r="AH203" s="516"/>
      <c r="AI203" s="750"/>
      <c r="AJ203" s="516"/>
      <c r="AK203" s="516"/>
      <c r="AL203" s="516"/>
      <c r="AM203" s="516"/>
      <c r="AN203" s="516"/>
      <c r="AO203" s="751"/>
      <c r="AP203" s="516"/>
      <c r="AQ203" s="516"/>
      <c r="AR203" s="516"/>
    </row>
    <row r="204" spans="1:44" ht="12.75" customHeight="1">
      <c r="A204" s="516"/>
      <c r="B204" s="516"/>
      <c r="C204" s="516"/>
      <c r="D204" s="748"/>
      <c r="E204" s="516"/>
      <c r="F204" s="516"/>
      <c r="G204" s="516"/>
      <c r="H204" s="516"/>
      <c r="I204" s="516"/>
      <c r="J204" s="516"/>
      <c r="K204" s="516"/>
      <c r="L204" s="516"/>
      <c r="M204" s="516"/>
      <c r="N204" s="516"/>
      <c r="O204" s="516"/>
      <c r="P204" s="516"/>
      <c r="Q204" s="516"/>
      <c r="R204" s="516"/>
      <c r="S204" s="516"/>
      <c r="T204" s="516"/>
      <c r="U204" s="516"/>
      <c r="V204" s="516"/>
      <c r="W204" s="516"/>
      <c r="X204" s="516"/>
      <c r="Y204" s="516"/>
      <c r="Z204" s="516"/>
      <c r="AA204" s="516"/>
      <c r="AB204" s="516"/>
      <c r="AC204" s="516"/>
      <c r="AD204" s="516"/>
      <c r="AE204" s="516"/>
      <c r="AF204" s="516"/>
      <c r="AG204" s="747"/>
      <c r="AH204" s="516"/>
      <c r="AI204" s="750"/>
      <c r="AJ204" s="516"/>
      <c r="AK204" s="516"/>
      <c r="AL204" s="516"/>
      <c r="AM204" s="516"/>
      <c r="AN204" s="516"/>
      <c r="AO204" s="751"/>
      <c r="AP204" s="516"/>
      <c r="AQ204" s="516"/>
      <c r="AR204" s="516"/>
    </row>
    <row r="205" spans="1:44" ht="12.75" customHeight="1">
      <c r="A205" s="516"/>
      <c r="B205" s="516"/>
      <c r="C205" s="516"/>
      <c r="D205" s="748"/>
      <c r="E205" s="516"/>
      <c r="F205" s="516"/>
      <c r="G205" s="516"/>
      <c r="H205" s="516"/>
      <c r="I205" s="516"/>
      <c r="J205" s="516"/>
      <c r="K205" s="516"/>
      <c r="L205" s="516"/>
      <c r="M205" s="516"/>
      <c r="N205" s="516"/>
      <c r="O205" s="516"/>
      <c r="P205" s="516"/>
      <c r="Q205" s="516"/>
      <c r="R205" s="516"/>
      <c r="S205" s="516"/>
      <c r="T205" s="516"/>
      <c r="U205" s="516"/>
      <c r="V205" s="516"/>
      <c r="W205" s="516"/>
      <c r="X205" s="516"/>
      <c r="Y205" s="516"/>
      <c r="Z205" s="516"/>
      <c r="AA205" s="516"/>
      <c r="AB205" s="516"/>
      <c r="AC205" s="516"/>
      <c r="AD205" s="516"/>
      <c r="AE205" s="516"/>
      <c r="AF205" s="516"/>
      <c r="AG205" s="747"/>
      <c r="AH205" s="516"/>
      <c r="AI205" s="750"/>
      <c r="AJ205" s="516"/>
      <c r="AK205" s="516"/>
      <c r="AL205" s="516"/>
      <c r="AM205" s="516"/>
      <c r="AN205" s="516"/>
      <c r="AO205" s="751"/>
      <c r="AP205" s="516"/>
      <c r="AQ205" s="516"/>
      <c r="AR205" s="516"/>
    </row>
    <row r="206" spans="1:44" ht="12.75" customHeight="1">
      <c r="A206" s="516"/>
      <c r="B206" s="516"/>
      <c r="C206" s="516"/>
      <c r="D206" s="748"/>
      <c r="E206" s="516"/>
      <c r="F206" s="516"/>
      <c r="G206" s="516"/>
      <c r="H206" s="516"/>
      <c r="I206" s="516"/>
      <c r="J206" s="516"/>
      <c r="K206" s="516"/>
      <c r="L206" s="516"/>
      <c r="M206" s="516"/>
      <c r="N206" s="516"/>
      <c r="O206" s="516"/>
      <c r="P206" s="516"/>
      <c r="Q206" s="516"/>
      <c r="R206" s="516"/>
      <c r="S206" s="516"/>
      <c r="T206" s="516"/>
      <c r="U206" s="516"/>
      <c r="V206" s="516"/>
      <c r="W206" s="516"/>
      <c r="X206" s="516"/>
      <c r="Y206" s="516"/>
      <c r="Z206" s="516"/>
      <c r="AA206" s="516"/>
      <c r="AB206" s="516"/>
      <c r="AC206" s="516"/>
      <c r="AD206" s="516"/>
      <c r="AE206" s="516"/>
      <c r="AF206" s="516"/>
      <c r="AG206" s="747"/>
      <c r="AH206" s="516"/>
      <c r="AI206" s="750"/>
      <c r="AJ206" s="516"/>
      <c r="AK206" s="516"/>
      <c r="AL206" s="516"/>
      <c r="AM206" s="516"/>
      <c r="AN206" s="516"/>
      <c r="AO206" s="751"/>
      <c r="AP206" s="516"/>
      <c r="AQ206" s="516"/>
      <c r="AR206" s="516"/>
    </row>
    <row r="207" spans="1:44" ht="12.75" customHeight="1">
      <c r="A207" s="516"/>
      <c r="B207" s="516"/>
      <c r="C207" s="516"/>
      <c r="D207" s="748"/>
      <c r="E207" s="516"/>
      <c r="F207" s="516"/>
      <c r="G207" s="516"/>
      <c r="H207" s="516"/>
      <c r="I207" s="516"/>
      <c r="J207" s="516"/>
      <c r="K207" s="516"/>
      <c r="L207" s="516"/>
      <c r="M207" s="516"/>
      <c r="N207" s="516"/>
      <c r="O207" s="516"/>
      <c r="P207" s="516"/>
      <c r="Q207" s="516"/>
      <c r="R207" s="516"/>
      <c r="S207" s="516"/>
      <c r="T207" s="516"/>
      <c r="U207" s="516"/>
      <c r="V207" s="516"/>
      <c r="W207" s="516"/>
      <c r="X207" s="516"/>
      <c r="Y207" s="516"/>
      <c r="Z207" s="516"/>
      <c r="AA207" s="516"/>
      <c r="AB207" s="516"/>
      <c r="AC207" s="516"/>
      <c r="AD207" s="516"/>
      <c r="AE207" s="516"/>
      <c r="AF207" s="516"/>
      <c r="AG207" s="747"/>
      <c r="AH207" s="516"/>
      <c r="AI207" s="750"/>
      <c r="AJ207" s="516"/>
      <c r="AK207" s="516"/>
      <c r="AL207" s="516"/>
      <c r="AM207" s="516"/>
      <c r="AN207" s="516"/>
      <c r="AO207" s="751"/>
      <c r="AP207" s="516"/>
      <c r="AQ207" s="516"/>
      <c r="AR207" s="516"/>
    </row>
    <row r="208" spans="1:44" ht="12.75" customHeight="1">
      <c r="A208" s="516"/>
      <c r="B208" s="516"/>
      <c r="C208" s="516"/>
      <c r="D208" s="748"/>
      <c r="E208" s="516"/>
      <c r="F208" s="516"/>
      <c r="G208" s="516"/>
      <c r="H208" s="516"/>
      <c r="I208" s="516"/>
      <c r="J208" s="516"/>
      <c r="K208" s="516"/>
      <c r="L208" s="516"/>
      <c r="M208" s="516"/>
      <c r="N208" s="516"/>
      <c r="O208" s="516"/>
      <c r="P208" s="516"/>
      <c r="Q208" s="516"/>
      <c r="R208" s="516"/>
      <c r="S208" s="516"/>
      <c r="T208" s="516"/>
      <c r="U208" s="516"/>
      <c r="V208" s="516"/>
      <c r="W208" s="516"/>
      <c r="X208" s="516"/>
      <c r="Y208" s="516"/>
      <c r="Z208" s="516"/>
      <c r="AA208" s="516"/>
      <c r="AB208" s="516"/>
      <c r="AC208" s="516"/>
      <c r="AD208" s="516"/>
      <c r="AE208" s="516"/>
      <c r="AF208" s="516"/>
      <c r="AG208" s="747"/>
      <c r="AH208" s="516"/>
      <c r="AI208" s="750"/>
      <c r="AJ208" s="516"/>
      <c r="AK208" s="516"/>
      <c r="AL208" s="516"/>
      <c r="AM208" s="516"/>
      <c r="AN208" s="516"/>
      <c r="AO208" s="751"/>
      <c r="AP208" s="516"/>
      <c r="AQ208" s="516"/>
      <c r="AR208" s="516"/>
    </row>
    <row r="209" spans="1:44" ht="12.75" customHeight="1">
      <c r="A209" s="516"/>
      <c r="B209" s="516"/>
      <c r="C209" s="516"/>
      <c r="D209" s="748"/>
      <c r="E209" s="516"/>
      <c r="F209" s="516"/>
      <c r="G209" s="516"/>
      <c r="H209" s="516"/>
      <c r="I209" s="516"/>
      <c r="J209" s="516"/>
      <c r="K209" s="516"/>
      <c r="L209" s="516"/>
      <c r="M209" s="516"/>
      <c r="N209" s="516"/>
      <c r="O209" s="516"/>
      <c r="P209" s="516"/>
      <c r="Q209" s="516"/>
      <c r="R209" s="516"/>
      <c r="S209" s="516"/>
      <c r="T209" s="516"/>
      <c r="U209" s="516"/>
      <c r="V209" s="516"/>
      <c r="W209" s="516"/>
      <c r="X209" s="516"/>
      <c r="Y209" s="516"/>
      <c r="Z209" s="516"/>
      <c r="AA209" s="516"/>
      <c r="AB209" s="516"/>
      <c r="AC209" s="516"/>
      <c r="AD209" s="516"/>
      <c r="AE209" s="516"/>
      <c r="AF209" s="516"/>
      <c r="AG209" s="747"/>
      <c r="AH209" s="516"/>
      <c r="AI209" s="750"/>
      <c r="AJ209" s="516"/>
      <c r="AK209" s="516"/>
      <c r="AL209" s="516"/>
      <c r="AM209" s="516"/>
      <c r="AN209" s="516"/>
      <c r="AO209" s="751"/>
      <c r="AP209" s="516"/>
      <c r="AQ209" s="516"/>
      <c r="AR209" s="516"/>
    </row>
    <row r="210" spans="1:44" ht="12.75" customHeight="1">
      <c r="A210" s="516"/>
      <c r="B210" s="516"/>
      <c r="C210" s="516"/>
      <c r="D210" s="748"/>
      <c r="E210" s="516"/>
      <c r="F210" s="516"/>
      <c r="G210" s="516"/>
      <c r="H210" s="516"/>
      <c r="I210" s="516"/>
      <c r="J210" s="516"/>
      <c r="K210" s="516"/>
      <c r="L210" s="516"/>
      <c r="M210" s="516"/>
      <c r="N210" s="516"/>
      <c r="O210" s="516"/>
      <c r="P210" s="516"/>
      <c r="Q210" s="516"/>
      <c r="R210" s="516"/>
      <c r="S210" s="516"/>
      <c r="T210" s="516"/>
      <c r="U210" s="516"/>
      <c r="V210" s="516"/>
      <c r="W210" s="516"/>
      <c r="X210" s="516"/>
      <c r="Y210" s="516"/>
      <c r="Z210" s="516"/>
      <c r="AA210" s="516"/>
      <c r="AB210" s="516"/>
      <c r="AC210" s="516"/>
      <c r="AD210" s="516"/>
      <c r="AE210" s="516"/>
      <c r="AF210" s="516"/>
      <c r="AG210" s="747"/>
      <c r="AH210" s="516"/>
      <c r="AI210" s="750"/>
      <c r="AJ210" s="516"/>
      <c r="AK210" s="516"/>
      <c r="AL210" s="516"/>
      <c r="AM210" s="516"/>
      <c r="AN210" s="516"/>
      <c r="AO210" s="751"/>
      <c r="AP210" s="516"/>
      <c r="AQ210" s="516"/>
      <c r="AR210" s="516"/>
    </row>
    <row r="211" spans="1:44" ht="12.75" customHeight="1">
      <c r="A211" s="516"/>
      <c r="B211" s="516"/>
      <c r="C211" s="516"/>
      <c r="D211" s="748"/>
      <c r="E211" s="516"/>
      <c r="F211" s="516"/>
      <c r="G211" s="516"/>
      <c r="H211" s="516"/>
      <c r="I211" s="516"/>
      <c r="J211" s="516"/>
      <c r="K211" s="516"/>
      <c r="L211" s="516"/>
      <c r="M211" s="516"/>
      <c r="N211" s="516"/>
      <c r="O211" s="516"/>
      <c r="P211" s="516"/>
      <c r="Q211" s="516"/>
      <c r="R211" s="516"/>
      <c r="S211" s="516"/>
      <c r="T211" s="516"/>
      <c r="U211" s="516"/>
      <c r="V211" s="516"/>
      <c r="W211" s="516"/>
      <c r="X211" s="516"/>
      <c r="Y211" s="516"/>
      <c r="Z211" s="516"/>
      <c r="AA211" s="516"/>
      <c r="AB211" s="516"/>
      <c r="AC211" s="516"/>
      <c r="AD211" s="516"/>
      <c r="AE211" s="516"/>
      <c r="AF211" s="516"/>
      <c r="AG211" s="747"/>
      <c r="AH211" s="516"/>
      <c r="AI211" s="750"/>
      <c r="AJ211" s="516"/>
      <c r="AK211" s="516"/>
      <c r="AL211" s="516"/>
      <c r="AM211" s="516"/>
      <c r="AN211" s="516"/>
      <c r="AO211" s="751"/>
      <c r="AP211" s="516"/>
      <c r="AQ211" s="516"/>
      <c r="AR211" s="516"/>
    </row>
    <row r="212" spans="1:44" ht="12.75" customHeight="1">
      <c r="A212" s="516"/>
      <c r="B212" s="516"/>
      <c r="C212" s="516"/>
      <c r="D212" s="748"/>
      <c r="E212" s="516"/>
      <c r="F212" s="516"/>
      <c r="G212" s="516"/>
      <c r="H212" s="516"/>
      <c r="I212" s="516"/>
      <c r="J212" s="516"/>
      <c r="K212" s="516"/>
      <c r="L212" s="516"/>
      <c r="M212" s="516"/>
      <c r="N212" s="516"/>
      <c r="O212" s="516"/>
      <c r="P212" s="516"/>
      <c r="Q212" s="516"/>
      <c r="R212" s="516"/>
      <c r="S212" s="516"/>
      <c r="T212" s="516"/>
      <c r="U212" s="516"/>
      <c r="V212" s="516"/>
      <c r="W212" s="516"/>
      <c r="X212" s="516"/>
      <c r="Y212" s="516"/>
      <c r="Z212" s="516"/>
      <c r="AA212" s="516"/>
      <c r="AB212" s="516"/>
      <c r="AC212" s="516"/>
      <c r="AD212" s="516"/>
      <c r="AE212" s="516"/>
      <c r="AF212" s="516"/>
      <c r="AG212" s="747"/>
      <c r="AH212" s="516"/>
      <c r="AI212" s="750"/>
      <c r="AJ212" s="516"/>
      <c r="AK212" s="516"/>
      <c r="AL212" s="516"/>
      <c r="AM212" s="516"/>
      <c r="AN212" s="516"/>
      <c r="AO212" s="751"/>
      <c r="AP212" s="516"/>
      <c r="AQ212" s="516"/>
      <c r="AR212" s="516"/>
    </row>
    <row r="213" spans="1:44" ht="12.75" customHeight="1">
      <c r="A213" s="516"/>
      <c r="B213" s="516"/>
      <c r="C213" s="516"/>
      <c r="D213" s="748"/>
      <c r="E213" s="516"/>
      <c r="F213" s="516"/>
      <c r="G213" s="516"/>
      <c r="H213" s="516"/>
      <c r="I213" s="516"/>
      <c r="J213" s="516"/>
      <c r="K213" s="516"/>
      <c r="L213" s="516"/>
      <c r="M213" s="516"/>
      <c r="N213" s="516"/>
      <c r="O213" s="516"/>
      <c r="P213" s="516"/>
      <c r="Q213" s="516"/>
      <c r="R213" s="516"/>
      <c r="S213" s="516"/>
      <c r="T213" s="516"/>
      <c r="U213" s="516"/>
      <c r="V213" s="516"/>
      <c r="W213" s="516"/>
      <c r="X213" s="516"/>
      <c r="Y213" s="516"/>
      <c r="Z213" s="516"/>
      <c r="AA213" s="516"/>
      <c r="AB213" s="516"/>
      <c r="AC213" s="516"/>
      <c r="AD213" s="516"/>
      <c r="AE213" s="516"/>
      <c r="AF213" s="516"/>
      <c r="AG213" s="747"/>
      <c r="AH213" s="516"/>
      <c r="AI213" s="750"/>
      <c r="AJ213" s="516"/>
      <c r="AK213" s="516"/>
      <c r="AL213" s="516"/>
      <c r="AM213" s="516"/>
      <c r="AN213" s="516"/>
      <c r="AO213" s="751"/>
      <c r="AP213" s="516"/>
      <c r="AQ213" s="516"/>
      <c r="AR213" s="516"/>
    </row>
    <row r="214" spans="1:44" ht="12.75" customHeight="1">
      <c r="A214" s="516"/>
      <c r="B214" s="516"/>
      <c r="C214" s="516"/>
      <c r="D214" s="748"/>
      <c r="E214" s="516"/>
      <c r="F214" s="516"/>
      <c r="G214" s="516"/>
      <c r="H214" s="516"/>
      <c r="I214" s="516"/>
      <c r="J214" s="516"/>
      <c r="K214" s="516"/>
      <c r="L214" s="516"/>
      <c r="M214" s="516"/>
      <c r="N214" s="516"/>
      <c r="O214" s="516"/>
      <c r="P214" s="516"/>
      <c r="Q214" s="516"/>
      <c r="R214" s="516"/>
      <c r="S214" s="516"/>
      <c r="T214" s="516"/>
      <c r="U214" s="516"/>
      <c r="V214" s="516"/>
      <c r="W214" s="516"/>
      <c r="X214" s="516"/>
      <c r="Y214" s="516"/>
      <c r="Z214" s="516"/>
      <c r="AA214" s="516"/>
      <c r="AB214" s="516"/>
      <c r="AC214" s="516"/>
      <c r="AD214" s="516"/>
      <c r="AE214" s="516"/>
      <c r="AF214" s="516"/>
      <c r="AG214" s="747"/>
      <c r="AH214" s="516"/>
      <c r="AI214" s="750"/>
      <c r="AJ214" s="516"/>
      <c r="AK214" s="516"/>
      <c r="AL214" s="516"/>
      <c r="AM214" s="516"/>
      <c r="AN214" s="516"/>
      <c r="AO214" s="751"/>
      <c r="AP214" s="516"/>
      <c r="AQ214" s="516"/>
      <c r="AR214" s="516"/>
    </row>
    <row r="215" spans="1:44" ht="12.75" customHeight="1">
      <c r="A215" s="516"/>
      <c r="B215" s="516"/>
      <c r="C215" s="516"/>
      <c r="D215" s="748"/>
      <c r="E215" s="516"/>
      <c r="F215" s="516"/>
      <c r="G215" s="516"/>
      <c r="H215" s="516"/>
      <c r="I215" s="516"/>
      <c r="J215" s="516"/>
      <c r="K215" s="516"/>
      <c r="L215" s="516"/>
      <c r="M215" s="516"/>
      <c r="N215" s="516"/>
      <c r="O215" s="516"/>
      <c r="P215" s="516"/>
      <c r="Q215" s="516"/>
      <c r="R215" s="516"/>
      <c r="S215" s="516"/>
      <c r="T215" s="516"/>
      <c r="U215" s="516"/>
      <c r="V215" s="516"/>
      <c r="W215" s="516"/>
      <c r="X215" s="516"/>
      <c r="Y215" s="516"/>
      <c r="Z215" s="516"/>
      <c r="AA215" s="516"/>
      <c r="AB215" s="516"/>
      <c r="AC215" s="516"/>
      <c r="AD215" s="516"/>
      <c r="AE215" s="516"/>
      <c r="AF215" s="516"/>
      <c r="AG215" s="747"/>
      <c r="AH215" s="516"/>
      <c r="AI215" s="750"/>
      <c r="AJ215" s="516"/>
      <c r="AK215" s="516"/>
      <c r="AL215" s="516"/>
      <c r="AM215" s="516"/>
      <c r="AN215" s="516"/>
      <c r="AO215" s="751"/>
      <c r="AP215" s="516"/>
      <c r="AQ215" s="516"/>
      <c r="AR215" s="516"/>
    </row>
    <row r="216" spans="1:44" ht="12.75" customHeight="1">
      <c r="A216" s="516"/>
      <c r="B216" s="516"/>
      <c r="C216" s="516"/>
      <c r="D216" s="748"/>
      <c r="E216" s="516"/>
      <c r="F216" s="516"/>
      <c r="G216" s="516"/>
      <c r="H216" s="516"/>
      <c r="I216" s="516"/>
      <c r="J216" s="516"/>
      <c r="K216" s="516"/>
      <c r="L216" s="516"/>
      <c r="M216" s="516"/>
      <c r="N216" s="516"/>
      <c r="O216" s="516"/>
      <c r="P216" s="516"/>
      <c r="Q216" s="516"/>
      <c r="R216" s="516"/>
      <c r="S216" s="516"/>
      <c r="T216" s="516"/>
      <c r="U216" s="516"/>
      <c r="V216" s="516"/>
      <c r="W216" s="516"/>
      <c r="X216" s="516"/>
      <c r="Y216" s="516"/>
      <c r="Z216" s="516"/>
      <c r="AA216" s="516"/>
      <c r="AB216" s="516"/>
      <c r="AC216" s="516"/>
      <c r="AD216" s="516"/>
      <c r="AE216" s="516"/>
      <c r="AF216" s="516"/>
      <c r="AG216" s="747"/>
      <c r="AH216" s="516"/>
      <c r="AI216" s="750"/>
      <c r="AJ216" s="516"/>
      <c r="AK216" s="516"/>
      <c r="AL216" s="516"/>
      <c r="AM216" s="516"/>
      <c r="AN216" s="516"/>
      <c r="AO216" s="751"/>
      <c r="AP216" s="516"/>
      <c r="AQ216" s="516"/>
      <c r="AR216" s="516"/>
    </row>
    <row r="217" spans="1:44" ht="12.75" customHeight="1">
      <c r="A217" s="516"/>
      <c r="B217" s="516"/>
      <c r="C217" s="516"/>
      <c r="D217" s="748"/>
      <c r="E217" s="516"/>
      <c r="F217" s="516"/>
      <c r="G217" s="516"/>
      <c r="H217" s="516"/>
      <c r="I217" s="516"/>
      <c r="J217" s="516"/>
      <c r="K217" s="516"/>
      <c r="L217" s="516"/>
      <c r="M217" s="516"/>
      <c r="N217" s="516"/>
      <c r="O217" s="516"/>
      <c r="P217" s="516"/>
      <c r="Q217" s="516"/>
      <c r="R217" s="516"/>
      <c r="S217" s="516"/>
      <c r="T217" s="516"/>
      <c r="U217" s="516"/>
      <c r="V217" s="516"/>
      <c r="W217" s="516"/>
      <c r="X217" s="516"/>
      <c r="Y217" s="516"/>
      <c r="Z217" s="516"/>
      <c r="AA217" s="516"/>
      <c r="AB217" s="516"/>
      <c r="AC217" s="516"/>
      <c r="AD217" s="516"/>
      <c r="AE217" s="516"/>
      <c r="AF217" s="516"/>
      <c r="AG217" s="747"/>
      <c r="AH217" s="516"/>
      <c r="AI217" s="750"/>
      <c r="AJ217" s="516"/>
      <c r="AK217" s="516"/>
      <c r="AL217" s="516"/>
      <c r="AM217" s="516"/>
      <c r="AN217" s="516"/>
      <c r="AO217" s="751"/>
      <c r="AP217" s="516"/>
      <c r="AQ217" s="516"/>
      <c r="AR217" s="516"/>
    </row>
    <row r="218" spans="1:44" ht="12.75" customHeight="1">
      <c r="A218" s="516"/>
      <c r="B218" s="516"/>
      <c r="C218" s="516"/>
      <c r="D218" s="748"/>
      <c r="E218" s="516"/>
      <c r="F218" s="516"/>
      <c r="G218" s="516"/>
      <c r="H218" s="516"/>
      <c r="I218" s="516"/>
      <c r="J218" s="516"/>
      <c r="K218" s="516"/>
      <c r="L218" s="516"/>
      <c r="M218" s="516"/>
      <c r="N218" s="516"/>
      <c r="O218" s="516"/>
      <c r="P218" s="516"/>
      <c r="Q218" s="516"/>
      <c r="R218" s="516"/>
      <c r="S218" s="516"/>
      <c r="T218" s="516"/>
      <c r="U218" s="516"/>
      <c r="V218" s="516"/>
      <c r="W218" s="516"/>
      <c r="X218" s="516"/>
      <c r="Y218" s="516"/>
      <c r="Z218" s="516"/>
      <c r="AA218" s="516"/>
      <c r="AB218" s="516"/>
      <c r="AC218" s="516"/>
      <c r="AD218" s="516"/>
      <c r="AE218" s="516"/>
      <c r="AF218" s="516"/>
      <c r="AG218" s="747"/>
      <c r="AH218" s="516"/>
      <c r="AI218" s="750"/>
      <c r="AJ218" s="516"/>
      <c r="AK218" s="516"/>
      <c r="AL218" s="516"/>
      <c r="AM218" s="516"/>
      <c r="AN218" s="516"/>
      <c r="AO218" s="751"/>
      <c r="AP218" s="516"/>
      <c r="AQ218" s="516"/>
      <c r="AR218" s="516"/>
    </row>
    <row r="219" spans="1:44" ht="12.75" customHeight="1">
      <c r="A219" s="516"/>
      <c r="B219" s="516"/>
      <c r="C219" s="516"/>
      <c r="D219" s="748"/>
      <c r="E219" s="516"/>
      <c r="F219" s="516"/>
      <c r="G219" s="516"/>
      <c r="H219" s="516"/>
      <c r="I219" s="516"/>
      <c r="J219" s="516"/>
      <c r="K219" s="516"/>
      <c r="L219" s="516"/>
      <c r="M219" s="516"/>
      <c r="N219" s="516"/>
      <c r="O219" s="516"/>
      <c r="P219" s="516"/>
      <c r="Q219" s="516"/>
      <c r="R219" s="516"/>
      <c r="S219" s="516"/>
      <c r="T219" s="516"/>
      <c r="U219" s="516"/>
      <c r="V219" s="516"/>
      <c r="W219" s="516"/>
      <c r="X219" s="516"/>
      <c r="Y219" s="516"/>
      <c r="Z219" s="516"/>
      <c r="AA219" s="516"/>
      <c r="AB219" s="516"/>
      <c r="AC219" s="516"/>
      <c r="AD219" s="516"/>
      <c r="AE219" s="516"/>
      <c r="AF219" s="516"/>
      <c r="AG219" s="747"/>
      <c r="AH219" s="516"/>
      <c r="AI219" s="750"/>
      <c r="AJ219" s="516"/>
      <c r="AK219" s="516"/>
      <c r="AL219" s="516"/>
      <c r="AM219" s="516"/>
      <c r="AN219" s="516"/>
      <c r="AO219" s="751"/>
      <c r="AP219" s="516"/>
      <c r="AQ219" s="516"/>
      <c r="AR219" s="516"/>
    </row>
    <row r="220" spans="1:44" ht="12.75" customHeight="1">
      <c r="A220" s="516"/>
      <c r="B220" s="516"/>
      <c r="C220" s="516"/>
      <c r="D220" s="748"/>
      <c r="E220" s="516"/>
      <c r="F220" s="516"/>
      <c r="G220" s="516"/>
      <c r="H220" s="516"/>
      <c r="I220" s="516"/>
      <c r="J220" s="516"/>
      <c r="K220" s="516"/>
      <c r="L220" s="516"/>
      <c r="M220" s="516"/>
      <c r="N220" s="516"/>
      <c r="O220" s="516"/>
      <c r="P220" s="516"/>
      <c r="Q220" s="516"/>
      <c r="R220" s="516"/>
      <c r="S220" s="516"/>
      <c r="T220" s="516"/>
      <c r="U220" s="516"/>
      <c r="V220" s="516"/>
      <c r="W220" s="516"/>
      <c r="X220" s="516"/>
      <c r="Y220" s="516"/>
      <c r="Z220" s="516"/>
      <c r="AA220" s="516"/>
      <c r="AB220" s="516"/>
      <c r="AC220" s="516"/>
      <c r="AD220" s="516"/>
      <c r="AE220" s="516"/>
      <c r="AF220" s="516"/>
      <c r="AG220" s="747"/>
      <c r="AH220" s="516"/>
      <c r="AI220" s="750"/>
      <c r="AJ220" s="516"/>
      <c r="AK220" s="516"/>
      <c r="AL220" s="516"/>
      <c r="AM220" s="516"/>
      <c r="AN220" s="516"/>
      <c r="AO220" s="751"/>
      <c r="AP220" s="516"/>
      <c r="AQ220" s="516"/>
      <c r="AR220" s="516"/>
    </row>
    <row r="221" spans="1:44" ht="12.75" customHeight="1">
      <c r="A221" s="516"/>
      <c r="B221" s="516"/>
      <c r="C221" s="516"/>
      <c r="D221" s="748"/>
      <c r="E221" s="516"/>
      <c r="F221" s="516"/>
      <c r="G221" s="516"/>
      <c r="H221" s="516"/>
      <c r="I221" s="516"/>
      <c r="J221" s="516"/>
      <c r="K221" s="516"/>
      <c r="L221" s="516"/>
      <c r="M221" s="516"/>
      <c r="N221" s="516"/>
      <c r="O221" s="516"/>
      <c r="P221" s="516"/>
      <c r="Q221" s="516"/>
      <c r="R221" s="516"/>
      <c r="S221" s="516"/>
      <c r="T221" s="516"/>
      <c r="U221" s="516"/>
      <c r="V221" s="516"/>
      <c r="W221" s="516"/>
      <c r="X221" s="516"/>
      <c r="Y221" s="516"/>
      <c r="Z221" s="516"/>
      <c r="AA221" s="516"/>
      <c r="AB221" s="516"/>
      <c r="AC221" s="516"/>
      <c r="AD221" s="516"/>
      <c r="AE221" s="516"/>
      <c r="AF221" s="516"/>
      <c r="AG221" s="747"/>
      <c r="AH221" s="516"/>
      <c r="AI221" s="750"/>
      <c r="AJ221" s="516"/>
      <c r="AK221" s="516"/>
      <c r="AL221" s="516"/>
      <c r="AM221" s="516"/>
      <c r="AN221" s="516"/>
      <c r="AO221" s="751"/>
      <c r="AP221" s="516"/>
      <c r="AQ221" s="516"/>
      <c r="AR221" s="516"/>
    </row>
    <row r="222" spans="1:44" ht="12.75" customHeight="1">
      <c r="A222" s="516"/>
      <c r="B222" s="516"/>
      <c r="C222" s="516"/>
      <c r="D222" s="748"/>
      <c r="E222" s="516"/>
      <c r="F222" s="516"/>
      <c r="G222" s="516"/>
      <c r="H222" s="516"/>
      <c r="I222" s="516"/>
      <c r="J222" s="516"/>
      <c r="K222" s="516"/>
      <c r="L222" s="516"/>
      <c r="M222" s="516"/>
      <c r="N222" s="516"/>
      <c r="O222" s="516"/>
      <c r="P222" s="516"/>
      <c r="Q222" s="516"/>
      <c r="R222" s="516"/>
      <c r="S222" s="516"/>
      <c r="T222" s="516"/>
      <c r="U222" s="516"/>
      <c r="V222" s="516"/>
      <c r="W222" s="516"/>
      <c r="X222" s="516"/>
      <c r="Y222" s="516"/>
      <c r="Z222" s="516"/>
      <c r="AA222" s="516"/>
      <c r="AB222" s="516"/>
      <c r="AC222" s="516"/>
      <c r="AD222" s="516"/>
      <c r="AE222" s="516"/>
      <c r="AF222" s="516"/>
      <c r="AG222" s="747"/>
      <c r="AH222" s="516"/>
      <c r="AI222" s="750"/>
      <c r="AJ222" s="516"/>
      <c r="AK222" s="516"/>
      <c r="AL222" s="516"/>
      <c r="AM222" s="516"/>
      <c r="AN222" s="516"/>
      <c r="AO222" s="751"/>
      <c r="AP222" s="516"/>
      <c r="AQ222" s="516"/>
      <c r="AR222" s="516"/>
    </row>
    <row r="223" spans="1:44" ht="12.75" customHeight="1">
      <c r="A223" s="516"/>
      <c r="B223" s="516"/>
      <c r="C223" s="516"/>
      <c r="D223" s="748"/>
      <c r="E223" s="516"/>
      <c r="F223" s="516"/>
      <c r="G223" s="516"/>
      <c r="H223" s="516"/>
      <c r="I223" s="516"/>
      <c r="J223" s="516"/>
      <c r="K223" s="516"/>
      <c r="L223" s="516"/>
      <c r="M223" s="516"/>
      <c r="N223" s="516"/>
      <c r="O223" s="516"/>
      <c r="P223" s="516"/>
      <c r="Q223" s="516"/>
      <c r="R223" s="516"/>
      <c r="S223" s="516"/>
      <c r="T223" s="516"/>
      <c r="U223" s="516"/>
      <c r="V223" s="516"/>
      <c r="W223" s="516"/>
      <c r="X223" s="516"/>
      <c r="Y223" s="516"/>
      <c r="Z223" s="516"/>
      <c r="AA223" s="516"/>
      <c r="AB223" s="516"/>
      <c r="AC223" s="516"/>
      <c r="AD223" s="516"/>
      <c r="AE223" s="516"/>
      <c r="AF223" s="516"/>
      <c r="AG223" s="747"/>
      <c r="AH223" s="516"/>
      <c r="AI223" s="750"/>
      <c r="AJ223" s="516"/>
      <c r="AK223" s="516"/>
      <c r="AL223" s="516"/>
      <c r="AM223" s="516"/>
      <c r="AN223" s="516"/>
      <c r="AO223" s="751"/>
      <c r="AP223" s="516"/>
      <c r="AQ223" s="516"/>
      <c r="AR223" s="516"/>
    </row>
    <row r="224" spans="1:44" ht="12.75" customHeight="1">
      <c r="A224" s="516"/>
      <c r="B224" s="516"/>
      <c r="C224" s="516"/>
      <c r="D224" s="748"/>
      <c r="E224" s="516"/>
      <c r="F224" s="516"/>
      <c r="G224" s="516"/>
      <c r="H224" s="516"/>
      <c r="I224" s="516"/>
      <c r="J224" s="516"/>
      <c r="K224" s="516"/>
      <c r="L224" s="516"/>
      <c r="M224" s="516"/>
      <c r="N224" s="516"/>
      <c r="O224" s="516"/>
      <c r="P224" s="516"/>
      <c r="Q224" s="516"/>
      <c r="R224" s="516"/>
      <c r="S224" s="516"/>
      <c r="T224" s="516"/>
      <c r="U224" s="516"/>
      <c r="V224" s="516"/>
      <c r="W224" s="516"/>
      <c r="X224" s="516"/>
      <c r="Y224" s="516"/>
      <c r="Z224" s="516"/>
      <c r="AA224" s="516"/>
      <c r="AB224" s="516"/>
      <c r="AC224" s="516"/>
      <c r="AD224" s="516"/>
      <c r="AE224" s="516"/>
      <c r="AF224" s="516"/>
      <c r="AG224" s="747"/>
      <c r="AH224" s="516"/>
      <c r="AI224" s="750"/>
      <c r="AJ224" s="516"/>
      <c r="AK224" s="516"/>
      <c r="AL224" s="516"/>
      <c r="AM224" s="516"/>
      <c r="AN224" s="516"/>
      <c r="AO224" s="751"/>
      <c r="AP224" s="516"/>
      <c r="AQ224" s="516"/>
      <c r="AR224" s="516"/>
    </row>
    <row r="225" spans="1:44" ht="12.75" customHeight="1">
      <c r="A225" s="516"/>
      <c r="B225" s="516"/>
      <c r="C225" s="516"/>
      <c r="D225" s="748"/>
      <c r="E225" s="516"/>
      <c r="F225" s="516"/>
      <c r="G225" s="516"/>
      <c r="H225" s="516"/>
      <c r="I225" s="516"/>
      <c r="J225" s="516"/>
      <c r="K225" s="516"/>
      <c r="L225" s="516"/>
      <c r="M225" s="516"/>
      <c r="N225" s="516"/>
      <c r="O225" s="516"/>
      <c r="P225" s="516"/>
      <c r="Q225" s="516"/>
      <c r="R225" s="516"/>
      <c r="S225" s="516"/>
      <c r="T225" s="516"/>
      <c r="U225" s="516"/>
      <c r="V225" s="516"/>
      <c r="W225" s="516"/>
      <c r="X225" s="516"/>
      <c r="Y225" s="516"/>
      <c r="Z225" s="516"/>
      <c r="AA225" s="516"/>
      <c r="AB225" s="516"/>
      <c r="AC225" s="516"/>
      <c r="AD225" s="516"/>
      <c r="AE225" s="516"/>
      <c r="AF225" s="516"/>
      <c r="AG225" s="747"/>
      <c r="AH225" s="516"/>
      <c r="AI225" s="750"/>
      <c r="AJ225" s="516"/>
      <c r="AK225" s="516"/>
      <c r="AL225" s="516"/>
      <c r="AM225" s="516"/>
      <c r="AN225" s="516"/>
      <c r="AO225" s="751"/>
      <c r="AP225" s="516"/>
      <c r="AQ225" s="516"/>
      <c r="AR225" s="516"/>
    </row>
    <row r="226" spans="1:44" ht="12.75" customHeight="1">
      <c r="A226" s="516"/>
      <c r="B226" s="516"/>
      <c r="C226" s="516"/>
      <c r="D226" s="748"/>
      <c r="E226" s="516"/>
      <c r="F226" s="516"/>
      <c r="G226" s="516"/>
      <c r="H226" s="516"/>
      <c r="I226" s="516"/>
      <c r="J226" s="516"/>
      <c r="K226" s="516"/>
      <c r="L226" s="516"/>
      <c r="M226" s="516"/>
      <c r="N226" s="516"/>
      <c r="O226" s="516"/>
      <c r="P226" s="516"/>
      <c r="Q226" s="516"/>
      <c r="R226" s="516"/>
      <c r="S226" s="516"/>
      <c r="T226" s="516"/>
      <c r="U226" s="516"/>
      <c r="V226" s="516"/>
      <c r="W226" s="516"/>
      <c r="X226" s="516"/>
      <c r="Y226" s="516"/>
      <c r="Z226" s="516"/>
      <c r="AA226" s="516"/>
      <c r="AB226" s="516"/>
      <c r="AC226" s="516"/>
      <c r="AD226" s="516"/>
      <c r="AE226" s="516"/>
      <c r="AF226" s="516"/>
      <c r="AG226" s="747"/>
      <c r="AH226" s="516"/>
      <c r="AI226" s="750"/>
      <c r="AJ226" s="516"/>
      <c r="AK226" s="516"/>
      <c r="AL226" s="516"/>
      <c r="AM226" s="516"/>
      <c r="AN226" s="516"/>
      <c r="AO226" s="751"/>
      <c r="AP226" s="516"/>
      <c r="AQ226" s="516"/>
      <c r="AR226" s="516"/>
    </row>
    <row r="227" spans="1:44" ht="12.75" customHeight="1">
      <c r="A227" s="516"/>
      <c r="B227" s="516"/>
      <c r="C227" s="516"/>
      <c r="D227" s="748"/>
      <c r="E227" s="516"/>
      <c r="F227" s="516"/>
      <c r="G227" s="516"/>
      <c r="H227" s="516"/>
      <c r="I227" s="516"/>
      <c r="J227" s="516"/>
      <c r="K227" s="516"/>
      <c r="L227" s="516"/>
      <c r="M227" s="516"/>
      <c r="N227" s="516"/>
      <c r="O227" s="516"/>
      <c r="P227" s="516"/>
      <c r="Q227" s="516"/>
      <c r="R227" s="516"/>
      <c r="S227" s="516"/>
      <c r="T227" s="516"/>
      <c r="U227" s="516"/>
      <c r="V227" s="516"/>
      <c r="W227" s="516"/>
      <c r="X227" s="516"/>
      <c r="Y227" s="516"/>
      <c r="Z227" s="516"/>
      <c r="AA227" s="516"/>
      <c r="AB227" s="516"/>
      <c r="AC227" s="516"/>
      <c r="AD227" s="516"/>
      <c r="AE227" s="516"/>
      <c r="AF227" s="516"/>
      <c r="AG227" s="747"/>
      <c r="AH227" s="516"/>
      <c r="AI227" s="750"/>
      <c r="AJ227" s="516"/>
      <c r="AK227" s="516"/>
      <c r="AL227" s="516"/>
      <c r="AM227" s="516"/>
      <c r="AN227" s="516"/>
      <c r="AO227" s="751"/>
      <c r="AP227" s="516"/>
      <c r="AQ227" s="516"/>
      <c r="AR227" s="516"/>
    </row>
    <row r="228" spans="1:44" ht="12.75" customHeight="1">
      <c r="A228" s="516"/>
      <c r="B228" s="516"/>
      <c r="C228" s="516"/>
      <c r="D228" s="748"/>
      <c r="E228" s="516"/>
      <c r="F228" s="516"/>
      <c r="G228" s="516"/>
      <c r="H228" s="516"/>
      <c r="I228" s="516"/>
      <c r="J228" s="516"/>
      <c r="K228" s="516"/>
      <c r="L228" s="516"/>
      <c r="M228" s="516"/>
      <c r="N228" s="516"/>
      <c r="O228" s="516"/>
      <c r="P228" s="516"/>
      <c r="Q228" s="516"/>
      <c r="R228" s="516"/>
      <c r="S228" s="516"/>
      <c r="T228" s="516"/>
      <c r="U228" s="516"/>
      <c r="V228" s="516"/>
      <c r="W228" s="516"/>
      <c r="X228" s="516"/>
      <c r="Y228" s="516"/>
      <c r="Z228" s="516"/>
      <c r="AA228" s="516"/>
      <c r="AB228" s="516"/>
      <c r="AC228" s="516"/>
      <c r="AD228" s="516"/>
      <c r="AE228" s="516"/>
      <c r="AF228" s="516"/>
      <c r="AG228" s="747"/>
      <c r="AH228" s="516"/>
      <c r="AI228" s="750"/>
      <c r="AJ228" s="516"/>
      <c r="AK228" s="516"/>
      <c r="AL228" s="516"/>
      <c r="AM228" s="516"/>
      <c r="AN228" s="516"/>
      <c r="AO228" s="751"/>
      <c r="AP228" s="516"/>
      <c r="AQ228" s="516"/>
      <c r="AR228" s="516"/>
    </row>
    <row r="229" spans="1:44" ht="12.75" customHeight="1">
      <c r="A229" s="516"/>
      <c r="B229" s="516"/>
      <c r="C229" s="516"/>
      <c r="D229" s="748"/>
      <c r="E229" s="516"/>
      <c r="F229" s="516"/>
      <c r="G229" s="516"/>
      <c r="H229" s="516"/>
      <c r="I229" s="516"/>
      <c r="J229" s="516"/>
      <c r="K229" s="516"/>
      <c r="L229" s="516"/>
      <c r="M229" s="516"/>
      <c r="N229" s="516"/>
      <c r="O229" s="516"/>
      <c r="P229" s="516"/>
      <c r="Q229" s="516"/>
      <c r="R229" s="516"/>
      <c r="S229" s="516"/>
      <c r="T229" s="516"/>
      <c r="U229" s="516"/>
      <c r="V229" s="516"/>
      <c r="W229" s="516"/>
      <c r="X229" s="516"/>
      <c r="Y229" s="516"/>
      <c r="Z229" s="516"/>
      <c r="AA229" s="516"/>
      <c r="AB229" s="516"/>
      <c r="AC229" s="516"/>
      <c r="AD229" s="516"/>
      <c r="AE229" s="516"/>
      <c r="AF229" s="516"/>
      <c r="AG229" s="747"/>
      <c r="AH229" s="516"/>
      <c r="AI229" s="750"/>
      <c r="AJ229" s="516"/>
      <c r="AK229" s="516"/>
      <c r="AL229" s="516"/>
      <c r="AM229" s="516"/>
      <c r="AN229" s="516"/>
      <c r="AO229" s="751"/>
      <c r="AP229" s="516"/>
      <c r="AQ229" s="516"/>
      <c r="AR229" s="516"/>
    </row>
    <row r="230" spans="1:44" ht="12.75" customHeight="1">
      <c r="A230" s="516"/>
      <c r="B230" s="516"/>
      <c r="C230" s="516"/>
      <c r="D230" s="748"/>
      <c r="E230" s="516"/>
      <c r="F230" s="516"/>
      <c r="G230" s="516"/>
      <c r="H230" s="516"/>
      <c r="I230" s="516"/>
      <c r="J230" s="516"/>
      <c r="K230" s="516"/>
      <c r="L230" s="516"/>
      <c r="M230" s="516"/>
      <c r="N230" s="516"/>
      <c r="O230" s="516"/>
      <c r="P230" s="516"/>
      <c r="Q230" s="516"/>
      <c r="R230" s="516"/>
      <c r="S230" s="516"/>
      <c r="T230" s="516"/>
      <c r="U230" s="516"/>
      <c r="V230" s="516"/>
      <c r="W230" s="516"/>
      <c r="X230" s="516"/>
      <c r="Y230" s="516"/>
      <c r="Z230" s="516"/>
      <c r="AA230" s="516"/>
      <c r="AB230" s="516"/>
      <c r="AC230" s="516"/>
      <c r="AD230" s="516"/>
      <c r="AE230" s="516"/>
      <c r="AF230" s="516"/>
      <c r="AG230" s="747"/>
      <c r="AH230" s="516"/>
      <c r="AI230" s="750"/>
      <c r="AJ230" s="516"/>
      <c r="AK230" s="516"/>
      <c r="AL230" s="516"/>
      <c r="AM230" s="516"/>
      <c r="AN230" s="516"/>
      <c r="AO230" s="751"/>
      <c r="AP230" s="516"/>
      <c r="AQ230" s="516"/>
      <c r="AR230" s="516"/>
    </row>
    <row r="231" spans="1:44" ht="12.75" customHeight="1">
      <c r="A231" s="516"/>
      <c r="B231" s="516"/>
      <c r="C231" s="516"/>
      <c r="D231" s="748"/>
      <c r="E231" s="516"/>
      <c r="F231" s="516"/>
      <c r="G231" s="516"/>
      <c r="H231" s="516"/>
      <c r="I231" s="516"/>
      <c r="J231" s="516"/>
      <c r="K231" s="516"/>
      <c r="L231" s="516"/>
      <c r="M231" s="516"/>
      <c r="N231" s="516"/>
      <c r="O231" s="516"/>
      <c r="P231" s="516"/>
      <c r="Q231" s="516"/>
      <c r="R231" s="516"/>
      <c r="S231" s="516"/>
      <c r="T231" s="516"/>
      <c r="U231" s="516"/>
      <c r="V231" s="516"/>
      <c r="W231" s="516"/>
      <c r="X231" s="516"/>
      <c r="Y231" s="516"/>
      <c r="Z231" s="516"/>
      <c r="AA231" s="516"/>
      <c r="AB231" s="516"/>
      <c r="AC231" s="516"/>
      <c r="AD231" s="516"/>
      <c r="AE231" s="516"/>
      <c r="AF231" s="516"/>
      <c r="AG231" s="747"/>
      <c r="AH231" s="516"/>
      <c r="AI231" s="750"/>
      <c r="AJ231" s="516"/>
      <c r="AK231" s="516"/>
      <c r="AL231" s="516"/>
      <c r="AM231" s="516"/>
      <c r="AN231" s="516"/>
      <c r="AO231" s="751"/>
      <c r="AP231" s="516"/>
      <c r="AQ231" s="516"/>
      <c r="AR231" s="516"/>
    </row>
    <row r="232" spans="1:44" ht="12.75" customHeight="1">
      <c r="A232" s="516"/>
      <c r="B232" s="516"/>
      <c r="C232" s="516"/>
      <c r="D232" s="748"/>
      <c r="E232" s="516"/>
      <c r="F232" s="516"/>
      <c r="G232" s="516"/>
      <c r="H232" s="516"/>
      <c r="I232" s="516"/>
      <c r="J232" s="516"/>
      <c r="K232" s="516"/>
      <c r="L232" s="516"/>
      <c r="M232" s="516"/>
      <c r="N232" s="516"/>
      <c r="O232" s="516"/>
      <c r="P232" s="516"/>
      <c r="Q232" s="516"/>
      <c r="R232" s="516"/>
      <c r="S232" s="516"/>
      <c r="T232" s="516"/>
      <c r="U232" s="516"/>
      <c r="V232" s="516"/>
      <c r="W232" s="516"/>
      <c r="X232" s="516"/>
      <c r="Y232" s="516"/>
      <c r="Z232" s="516"/>
      <c r="AA232" s="516"/>
      <c r="AB232" s="516"/>
      <c r="AC232" s="516"/>
      <c r="AD232" s="516"/>
      <c r="AE232" s="516"/>
      <c r="AF232" s="516"/>
      <c r="AG232" s="747"/>
      <c r="AH232" s="516"/>
      <c r="AI232" s="750"/>
      <c r="AJ232" s="516"/>
      <c r="AK232" s="516"/>
      <c r="AL232" s="516"/>
      <c r="AM232" s="516"/>
      <c r="AN232" s="516"/>
      <c r="AO232" s="751"/>
      <c r="AP232" s="516"/>
      <c r="AQ232" s="516"/>
      <c r="AR232" s="516"/>
    </row>
    <row r="233" spans="1:44" ht="12.75" customHeight="1">
      <c r="A233" s="516"/>
      <c r="B233" s="516"/>
      <c r="C233" s="516"/>
      <c r="D233" s="748"/>
      <c r="E233" s="516"/>
      <c r="F233" s="516"/>
      <c r="G233" s="516"/>
      <c r="H233" s="516"/>
      <c r="I233" s="516"/>
      <c r="J233" s="516"/>
      <c r="K233" s="516"/>
      <c r="L233" s="516"/>
      <c r="M233" s="516"/>
      <c r="N233" s="516"/>
      <c r="O233" s="516"/>
      <c r="P233" s="516"/>
      <c r="Q233" s="516"/>
      <c r="R233" s="516"/>
      <c r="S233" s="516"/>
      <c r="T233" s="516"/>
      <c r="U233" s="516"/>
      <c r="V233" s="516"/>
      <c r="W233" s="516"/>
      <c r="X233" s="516"/>
      <c r="Y233" s="516"/>
      <c r="Z233" s="516"/>
      <c r="AA233" s="516"/>
      <c r="AB233" s="516"/>
      <c r="AC233" s="516"/>
      <c r="AD233" s="516"/>
      <c r="AE233" s="516"/>
      <c r="AF233" s="516"/>
      <c r="AG233" s="747"/>
      <c r="AH233" s="516"/>
      <c r="AI233" s="750"/>
      <c r="AJ233" s="516"/>
      <c r="AK233" s="516"/>
      <c r="AL233" s="516"/>
      <c r="AM233" s="516"/>
      <c r="AN233" s="516"/>
      <c r="AO233" s="751"/>
      <c r="AP233" s="516"/>
      <c r="AQ233" s="516"/>
      <c r="AR233" s="516"/>
    </row>
    <row r="234" spans="1:44" ht="12.75" customHeight="1">
      <c r="A234" s="516"/>
      <c r="B234" s="516"/>
      <c r="C234" s="516"/>
      <c r="D234" s="748"/>
      <c r="E234" s="516"/>
      <c r="F234" s="516"/>
      <c r="G234" s="516"/>
      <c r="H234" s="516"/>
      <c r="I234" s="516"/>
      <c r="J234" s="516"/>
      <c r="K234" s="516"/>
      <c r="L234" s="516"/>
      <c r="M234" s="516"/>
      <c r="N234" s="516"/>
      <c r="O234" s="516"/>
      <c r="P234" s="516"/>
      <c r="Q234" s="516"/>
      <c r="R234" s="516"/>
      <c r="S234" s="516"/>
      <c r="T234" s="516"/>
      <c r="U234" s="516"/>
      <c r="V234" s="516"/>
      <c r="W234" s="516"/>
      <c r="X234" s="516"/>
      <c r="Y234" s="516"/>
      <c r="Z234" s="516"/>
      <c r="AA234" s="516"/>
      <c r="AB234" s="516"/>
      <c r="AC234" s="516"/>
      <c r="AD234" s="516"/>
      <c r="AE234" s="516"/>
      <c r="AF234" s="516"/>
      <c r="AG234" s="747"/>
      <c r="AH234" s="516"/>
      <c r="AI234" s="750"/>
      <c r="AJ234" s="516"/>
      <c r="AK234" s="516"/>
      <c r="AL234" s="516"/>
      <c r="AM234" s="516"/>
      <c r="AN234" s="516"/>
      <c r="AO234" s="751"/>
      <c r="AP234" s="516"/>
      <c r="AQ234" s="516"/>
      <c r="AR234" s="516"/>
    </row>
    <row r="235" spans="1:44" ht="12.75" customHeight="1">
      <c r="A235" s="516"/>
      <c r="B235" s="516"/>
      <c r="C235" s="516"/>
      <c r="D235" s="748"/>
      <c r="E235" s="516"/>
      <c r="F235" s="516"/>
      <c r="G235" s="516"/>
      <c r="H235" s="516"/>
      <c r="I235" s="516"/>
      <c r="J235" s="516"/>
      <c r="K235" s="516"/>
      <c r="L235" s="516"/>
      <c r="M235" s="516"/>
      <c r="N235" s="516"/>
      <c r="O235" s="516"/>
      <c r="P235" s="516"/>
      <c r="Q235" s="516"/>
      <c r="R235" s="516"/>
      <c r="S235" s="516"/>
      <c r="T235" s="516"/>
      <c r="U235" s="516"/>
      <c r="V235" s="516"/>
      <c r="W235" s="516"/>
      <c r="X235" s="516"/>
      <c r="Y235" s="516"/>
      <c r="Z235" s="516"/>
      <c r="AA235" s="516"/>
      <c r="AB235" s="516"/>
      <c r="AC235" s="516"/>
      <c r="AD235" s="516"/>
      <c r="AE235" s="516"/>
      <c r="AF235" s="516"/>
      <c r="AG235" s="747"/>
      <c r="AH235" s="516"/>
      <c r="AI235" s="750"/>
      <c r="AJ235" s="516"/>
      <c r="AK235" s="516"/>
      <c r="AL235" s="516"/>
      <c r="AM235" s="516"/>
      <c r="AN235" s="516"/>
      <c r="AO235" s="751"/>
      <c r="AP235" s="516"/>
      <c r="AQ235" s="516"/>
      <c r="AR235" s="516"/>
    </row>
    <row r="236" spans="1:44" ht="12.75" customHeight="1">
      <c r="A236" s="516"/>
      <c r="B236" s="516"/>
      <c r="C236" s="516"/>
      <c r="D236" s="748"/>
      <c r="E236" s="516"/>
      <c r="F236" s="516"/>
      <c r="G236" s="516"/>
      <c r="H236" s="516"/>
      <c r="I236" s="516"/>
      <c r="J236" s="516"/>
      <c r="K236" s="516"/>
      <c r="L236" s="516"/>
      <c r="M236" s="516"/>
      <c r="N236" s="516"/>
      <c r="O236" s="516"/>
      <c r="P236" s="516"/>
      <c r="Q236" s="516"/>
      <c r="R236" s="516"/>
      <c r="S236" s="516"/>
      <c r="T236" s="516"/>
      <c r="U236" s="516"/>
      <c r="V236" s="516"/>
      <c r="W236" s="516"/>
      <c r="X236" s="516"/>
      <c r="Y236" s="516"/>
      <c r="Z236" s="516"/>
      <c r="AA236" s="516"/>
      <c r="AB236" s="516"/>
      <c r="AC236" s="516"/>
      <c r="AD236" s="516"/>
      <c r="AE236" s="516"/>
      <c r="AF236" s="516"/>
      <c r="AG236" s="747"/>
      <c r="AH236" s="516"/>
      <c r="AI236" s="750"/>
      <c r="AJ236" s="516"/>
      <c r="AK236" s="516"/>
      <c r="AL236" s="516"/>
      <c r="AM236" s="516"/>
      <c r="AN236" s="516"/>
      <c r="AO236" s="751"/>
      <c r="AP236" s="516"/>
      <c r="AQ236" s="516"/>
      <c r="AR236" s="516"/>
    </row>
    <row r="237" spans="1:44" ht="12.75" customHeight="1">
      <c r="A237" s="516"/>
      <c r="B237" s="516"/>
      <c r="C237" s="516"/>
      <c r="D237" s="748"/>
      <c r="E237" s="516"/>
      <c r="F237" s="516"/>
      <c r="G237" s="516"/>
      <c r="H237" s="516"/>
      <c r="I237" s="516"/>
      <c r="J237" s="516"/>
      <c r="K237" s="516"/>
      <c r="L237" s="516"/>
      <c r="M237" s="516"/>
      <c r="N237" s="516"/>
      <c r="O237" s="516"/>
      <c r="P237" s="516"/>
      <c r="Q237" s="516"/>
      <c r="R237" s="516"/>
      <c r="S237" s="516"/>
      <c r="T237" s="516"/>
      <c r="U237" s="516"/>
      <c r="V237" s="516"/>
      <c r="W237" s="516"/>
      <c r="X237" s="516"/>
      <c r="Y237" s="516"/>
      <c r="Z237" s="516"/>
      <c r="AA237" s="516"/>
      <c r="AB237" s="516"/>
      <c r="AC237" s="516"/>
      <c r="AD237" s="516"/>
      <c r="AE237" s="516"/>
      <c r="AF237" s="516"/>
      <c r="AG237" s="747"/>
      <c r="AH237" s="516"/>
      <c r="AI237" s="750"/>
      <c r="AJ237" s="516"/>
      <c r="AK237" s="516"/>
      <c r="AL237" s="516"/>
      <c r="AM237" s="516"/>
      <c r="AN237" s="516"/>
      <c r="AO237" s="751"/>
      <c r="AP237" s="516"/>
      <c r="AQ237" s="516"/>
      <c r="AR237" s="516"/>
    </row>
    <row r="238" spans="1:44" ht="12.75" customHeight="1">
      <c r="A238" s="516"/>
      <c r="B238" s="516"/>
      <c r="C238" s="516"/>
      <c r="D238" s="748"/>
      <c r="E238" s="516"/>
      <c r="F238" s="516"/>
      <c r="G238" s="516"/>
      <c r="H238" s="516"/>
      <c r="I238" s="516"/>
      <c r="J238" s="516"/>
      <c r="K238" s="516"/>
      <c r="L238" s="516"/>
      <c r="M238" s="516"/>
      <c r="N238" s="516"/>
      <c r="O238" s="516"/>
      <c r="P238" s="516"/>
      <c r="Q238" s="516"/>
      <c r="R238" s="516"/>
      <c r="S238" s="516"/>
      <c r="T238" s="516"/>
      <c r="U238" s="516"/>
      <c r="V238" s="516"/>
      <c r="W238" s="516"/>
      <c r="X238" s="516"/>
      <c r="Y238" s="516"/>
      <c r="Z238" s="516"/>
      <c r="AA238" s="516"/>
      <c r="AB238" s="516"/>
      <c r="AC238" s="516"/>
      <c r="AD238" s="516"/>
      <c r="AE238" s="516"/>
      <c r="AF238" s="516"/>
      <c r="AG238" s="747"/>
      <c r="AH238" s="516"/>
      <c r="AI238" s="750"/>
      <c r="AJ238" s="516"/>
      <c r="AK238" s="516"/>
      <c r="AL238" s="516"/>
      <c r="AM238" s="516"/>
      <c r="AN238" s="516"/>
      <c r="AO238" s="751"/>
      <c r="AP238" s="516"/>
      <c r="AQ238" s="516"/>
      <c r="AR238" s="516"/>
    </row>
    <row r="239" spans="1:44" ht="12.75" customHeight="1">
      <c r="A239" s="516"/>
      <c r="B239" s="516"/>
      <c r="C239" s="516"/>
      <c r="D239" s="748"/>
      <c r="E239" s="516"/>
      <c r="F239" s="516"/>
      <c r="G239" s="516"/>
      <c r="H239" s="516"/>
      <c r="I239" s="516"/>
      <c r="J239" s="516"/>
      <c r="K239" s="516"/>
      <c r="L239" s="516"/>
      <c r="M239" s="516"/>
      <c r="N239" s="516"/>
      <c r="O239" s="516"/>
      <c r="P239" s="516"/>
      <c r="Q239" s="516"/>
      <c r="R239" s="516"/>
      <c r="S239" s="516"/>
      <c r="T239" s="516"/>
      <c r="U239" s="516"/>
      <c r="V239" s="516"/>
      <c r="W239" s="516"/>
      <c r="X239" s="516"/>
      <c r="Y239" s="516"/>
      <c r="Z239" s="516"/>
      <c r="AA239" s="516"/>
      <c r="AB239" s="516"/>
      <c r="AC239" s="516"/>
      <c r="AD239" s="516"/>
      <c r="AE239" s="516"/>
      <c r="AF239" s="516"/>
      <c r="AG239" s="747"/>
      <c r="AH239" s="516"/>
      <c r="AI239" s="750"/>
      <c r="AJ239" s="516"/>
      <c r="AK239" s="516"/>
      <c r="AL239" s="516"/>
      <c r="AM239" s="516"/>
      <c r="AN239" s="516"/>
      <c r="AO239" s="751"/>
      <c r="AP239" s="516"/>
      <c r="AQ239" s="516"/>
      <c r="AR239" s="516"/>
    </row>
    <row r="240" spans="1:44" ht="12.75" customHeight="1">
      <c r="A240" s="516"/>
      <c r="B240" s="516"/>
      <c r="C240" s="516"/>
      <c r="D240" s="748"/>
      <c r="E240" s="516"/>
      <c r="F240" s="516"/>
      <c r="G240" s="516"/>
      <c r="H240" s="516"/>
      <c r="I240" s="516"/>
      <c r="J240" s="516"/>
      <c r="K240" s="516"/>
      <c r="L240" s="516"/>
      <c r="M240" s="516"/>
      <c r="N240" s="516"/>
      <c r="O240" s="516"/>
      <c r="P240" s="516"/>
      <c r="Q240" s="516"/>
      <c r="R240" s="516"/>
      <c r="S240" s="516"/>
      <c r="T240" s="516"/>
      <c r="U240" s="516"/>
      <c r="V240" s="516"/>
      <c r="W240" s="516"/>
      <c r="X240" s="516"/>
      <c r="Y240" s="516"/>
      <c r="Z240" s="516"/>
      <c r="AA240" s="516"/>
      <c r="AB240" s="516"/>
      <c r="AC240" s="516"/>
      <c r="AD240" s="516"/>
      <c r="AE240" s="516"/>
      <c r="AF240" s="516"/>
      <c r="AG240" s="747"/>
      <c r="AH240" s="516"/>
      <c r="AI240" s="750"/>
      <c r="AJ240" s="516"/>
      <c r="AK240" s="516"/>
      <c r="AL240" s="516"/>
      <c r="AM240" s="516"/>
      <c r="AN240" s="516"/>
      <c r="AO240" s="751"/>
      <c r="AP240" s="516"/>
      <c r="AQ240" s="516"/>
      <c r="AR240" s="516"/>
    </row>
    <row r="241" spans="1:44" ht="12.75" customHeight="1">
      <c r="A241" s="516"/>
      <c r="B241" s="516"/>
      <c r="C241" s="516"/>
      <c r="D241" s="748"/>
      <c r="E241" s="516"/>
      <c r="F241" s="516"/>
      <c r="G241" s="516"/>
      <c r="H241" s="516"/>
      <c r="I241" s="516"/>
      <c r="J241" s="516"/>
      <c r="K241" s="516"/>
      <c r="L241" s="516"/>
      <c r="M241" s="516"/>
      <c r="N241" s="516"/>
      <c r="O241" s="516"/>
      <c r="P241" s="516"/>
      <c r="Q241" s="516"/>
      <c r="R241" s="516"/>
      <c r="S241" s="516"/>
      <c r="T241" s="516"/>
      <c r="U241" s="516"/>
      <c r="V241" s="516"/>
      <c r="W241" s="516"/>
      <c r="X241" s="516"/>
      <c r="Y241" s="516"/>
      <c r="Z241" s="516"/>
      <c r="AA241" s="516"/>
      <c r="AB241" s="516"/>
      <c r="AC241" s="516"/>
      <c r="AD241" s="516"/>
      <c r="AE241" s="516"/>
      <c r="AF241" s="516"/>
      <c r="AG241" s="747"/>
      <c r="AH241" s="516"/>
      <c r="AI241" s="750"/>
      <c r="AJ241" s="516"/>
      <c r="AK241" s="516"/>
      <c r="AL241" s="516"/>
      <c r="AM241" s="516"/>
      <c r="AN241" s="516"/>
      <c r="AO241" s="751"/>
      <c r="AP241" s="516"/>
      <c r="AQ241" s="516"/>
      <c r="AR241" s="516"/>
    </row>
    <row r="242" spans="1:44" ht="12.75" customHeight="1">
      <c r="A242" s="516"/>
      <c r="B242" s="516"/>
      <c r="C242" s="516"/>
      <c r="D242" s="748"/>
      <c r="E242" s="516"/>
      <c r="F242" s="516"/>
      <c r="G242" s="516"/>
      <c r="H242" s="516"/>
      <c r="I242" s="516"/>
      <c r="J242" s="516"/>
      <c r="K242" s="516"/>
      <c r="L242" s="516"/>
      <c r="M242" s="516"/>
      <c r="N242" s="516"/>
      <c r="O242" s="516"/>
      <c r="P242" s="516"/>
      <c r="Q242" s="516"/>
      <c r="R242" s="516"/>
      <c r="S242" s="516"/>
      <c r="T242" s="516"/>
      <c r="U242" s="516"/>
      <c r="V242" s="516"/>
      <c r="W242" s="516"/>
      <c r="X242" s="516"/>
      <c r="Y242" s="516"/>
      <c r="Z242" s="516"/>
      <c r="AA242" s="516"/>
      <c r="AB242" s="516"/>
      <c r="AC242" s="516"/>
      <c r="AD242" s="516"/>
      <c r="AE242" s="516"/>
      <c r="AF242" s="516"/>
      <c r="AG242" s="747"/>
      <c r="AH242" s="516"/>
      <c r="AI242" s="750"/>
      <c r="AJ242" s="516"/>
      <c r="AK242" s="516"/>
      <c r="AL242" s="516"/>
      <c r="AM242" s="516"/>
      <c r="AN242" s="516"/>
      <c r="AO242" s="751"/>
      <c r="AP242" s="516"/>
      <c r="AQ242" s="516"/>
      <c r="AR242" s="516"/>
    </row>
    <row r="243" spans="1:44" ht="12.75" customHeight="1">
      <c r="A243" s="516"/>
      <c r="B243" s="516"/>
      <c r="C243" s="516"/>
      <c r="D243" s="748"/>
      <c r="E243" s="516"/>
      <c r="F243" s="516"/>
      <c r="G243" s="516"/>
      <c r="H243" s="516"/>
      <c r="I243" s="516"/>
      <c r="J243" s="516"/>
      <c r="K243" s="516"/>
      <c r="L243" s="516"/>
      <c r="M243" s="516"/>
      <c r="N243" s="516"/>
      <c r="O243" s="516"/>
      <c r="P243" s="516"/>
      <c r="Q243" s="516"/>
      <c r="R243" s="516"/>
      <c r="S243" s="516"/>
      <c r="T243" s="516"/>
      <c r="U243" s="516"/>
      <c r="V243" s="516"/>
      <c r="W243" s="516"/>
      <c r="X243" s="516"/>
      <c r="Y243" s="516"/>
      <c r="Z243" s="516"/>
      <c r="AA243" s="516"/>
      <c r="AB243" s="516"/>
      <c r="AC243" s="516"/>
      <c r="AD243" s="516"/>
      <c r="AE243" s="516"/>
      <c r="AF243" s="516"/>
      <c r="AG243" s="747"/>
      <c r="AH243" s="516"/>
      <c r="AI243" s="750"/>
      <c r="AJ243" s="516"/>
      <c r="AK243" s="516"/>
      <c r="AL243" s="516"/>
      <c r="AM243" s="516"/>
      <c r="AN243" s="516"/>
      <c r="AO243" s="751"/>
      <c r="AP243" s="516"/>
      <c r="AQ243" s="516"/>
      <c r="AR243" s="516"/>
    </row>
    <row r="244" spans="1:44" ht="12.75" customHeight="1">
      <c r="A244" s="516"/>
      <c r="B244" s="516"/>
      <c r="C244" s="516"/>
      <c r="D244" s="748"/>
      <c r="E244" s="516"/>
      <c r="F244" s="516"/>
      <c r="G244" s="516"/>
      <c r="H244" s="516"/>
      <c r="I244" s="516"/>
      <c r="J244" s="516"/>
      <c r="K244" s="516"/>
      <c r="L244" s="516"/>
      <c r="M244" s="516"/>
      <c r="N244" s="516"/>
      <c r="O244" s="516"/>
      <c r="P244" s="516"/>
      <c r="Q244" s="516"/>
      <c r="R244" s="516"/>
      <c r="S244" s="516"/>
      <c r="T244" s="516"/>
      <c r="U244" s="516"/>
      <c r="V244" s="516"/>
      <c r="W244" s="516"/>
      <c r="X244" s="516"/>
      <c r="Y244" s="516"/>
      <c r="Z244" s="516"/>
      <c r="AA244" s="516"/>
      <c r="AB244" s="516"/>
      <c r="AC244" s="516"/>
      <c r="AD244" s="516"/>
      <c r="AE244" s="516"/>
      <c r="AF244" s="516"/>
      <c r="AG244" s="747"/>
      <c r="AH244" s="516"/>
      <c r="AI244" s="750"/>
      <c r="AJ244" s="516"/>
      <c r="AK244" s="516"/>
      <c r="AL244" s="516"/>
      <c r="AM244" s="516"/>
      <c r="AN244" s="516"/>
      <c r="AO244" s="751"/>
      <c r="AP244" s="516"/>
      <c r="AQ244" s="516"/>
      <c r="AR244" s="516"/>
    </row>
    <row r="245" spans="1:44" ht="12.75" customHeight="1">
      <c r="A245" s="516"/>
      <c r="B245" s="516"/>
      <c r="C245" s="516"/>
      <c r="D245" s="748"/>
      <c r="E245" s="516"/>
      <c r="F245" s="516"/>
      <c r="G245" s="516"/>
      <c r="H245" s="516"/>
      <c r="I245" s="516"/>
      <c r="J245" s="516"/>
      <c r="K245" s="516"/>
      <c r="L245" s="516"/>
      <c r="M245" s="516"/>
      <c r="N245" s="516"/>
      <c r="O245" s="516"/>
      <c r="P245" s="516"/>
      <c r="Q245" s="516"/>
      <c r="R245" s="516"/>
      <c r="S245" s="516"/>
      <c r="T245" s="516"/>
      <c r="U245" s="516"/>
      <c r="V245" s="516"/>
      <c r="W245" s="516"/>
      <c r="X245" s="516"/>
      <c r="Y245" s="516"/>
      <c r="Z245" s="516"/>
      <c r="AA245" s="516"/>
      <c r="AB245" s="516"/>
      <c r="AC245" s="516"/>
      <c r="AD245" s="516"/>
      <c r="AE245" s="516"/>
      <c r="AF245" s="516"/>
      <c r="AG245" s="747"/>
      <c r="AH245" s="516"/>
      <c r="AI245" s="750"/>
      <c r="AJ245" s="516"/>
      <c r="AK245" s="516"/>
      <c r="AL245" s="516"/>
      <c r="AM245" s="516"/>
      <c r="AN245" s="516"/>
      <c r="AO245" s="751"/>
      <c r="AP245" s="516"/>
      <c r="AQ245" s="516"/>
      <c r="AR245" s="516"/>
    </row>
    <row r="246" spans="1:44" ht="12.75" customHeight="1">
      <c r="A246" s="516"/>
      <c r="B246" s="516"/>
      <c r="C246" s="516"/>
      <c r="D246" s="748"/>
      <c r="E246" s="516"/>
      <c r="F246" s="516"/>
      <c r="G246" s="516"/>
      <c r="H246" s="516"/>
      <c r="I246" s="516"/>
      <c r="J246" s="516"/>
      <c r="K246" s="516"/>
      <c r="L246" s="516"/>
      <c r="M246" s="516"/>
      <c r="N246" s="516"/>
      <c r="O246" s="516"/>
      <c r="P246" s="516"/>
      <c r="Q246" s="516"/>
      <c r="R246" s="516"/>
      <c r="S246" s="516"/>
      <c r="T246" s="516"/>
      <c r="U246" s="516"/>
      <c r="V246" s="516"/>
      <c r="W246" s="516"/>
      <c r="X246" s="516"/>
      <c r="Y246" s="516"/>
      <c r="Z246" s="516"/>
      <c r="AA246" s="516"/>
      <c r="AB246" s="516"/>
      <c r="AC246" s="516"/>
      <c r="AD246" s="516"/>
      <c r="AE246" s="516"/>
      <c r="AF246" s="516"/>
      <c r="AG246" s="747"/>
      <c r="AH246" s="516"/>
      <c r="AI246" s="750"/>
      <c r="AJ246" s="516"/>
      <c r="AK246" s="516"/>
      <c r="AL246" s="516"/>
      <c r="AM246" s="516"/>
      <c r="AN246" s="516"/>
      <c r="AO246" s="751"/>
      <c r="AP246" s="516"/>
      <c r="AQ246" s="516"/>
      <c r="AR246" s="516"/>
    </row>
    <row r="247" spans="1:44" ht="12.75" customHeight="1">
      <c r="A247" s="516"/>
      <c r="B247" s="516"/>
      <c r="C247" s="516"/>
      <c r="D247" s="748"/>
      <c r="E247" s="516"/>
      <c r="F247" s="516"/>
      <c r="G247" s="516"/>
      <c r="H247" s="516"/>
      <c r="I247" s="516"/>
      <c r="J247" s="516"/>
      <c r="K247" s="516"/>
      <c r="L247" s="516"/>
      <c r="M247" s="516"/>
      <c r="N247" s="516"/>
      <c r="O247" s="516"/>
      <c r="P247" s="516"/>
      <c r="Q247" s="516"/>
      <c r="R247" s="516"/>
      <c r="S247" s="516"/>
      <c r="T247" s="516"/>
      <c r="U247" s="516"/>
      <c r="V247" s="516"/>
      <c r="W247" s="516"/>
      <c r="X247" s="516"/>
      <c r="Y247" s="516"/>
      <c r="Z247" s="516"/>
      <c r="AA247" s="516"/>
      <c r="AB247" s="516"/>
      <c r="AC247" s="516"/>
      <c r="AD247" s="516"/>
      <c r="AE247" s="516"/>
      <c r="AF247" s="516"/>
      <c r="AG247" s="747"/>
      <c r="AH247" s="516"/>
      <c r="AI247" s="750"/>
      <c r="AJ247" s="516"/>
      <c r="AK247" s="516"/>
      <c r="AL247" s="516"/>
      <c r="AM247" s="516"/>
      <c r="AN247" s="516"/>
      <c r="AO247" s="751"/>
      <c r="AP247" s="516"/>
      <c r="AQ247" s="516"/>
      <c r="AR247" s="516"/>
    </row>
    <row r="248" spans="1:44" ht="12.75" customHeight="1">
      <c r="A248" s="516"/>
      <c r="B248" s="516"/>
      <c r="C248" s="516"/>
      <c r="D248" s="748"/>
      <c r="E248" s="516"/>
      <c r="F248" s="516"/>
      <c r="G248" s="516"/>
      <c r="H248" s="516"/>
      <c r="I248" s="516"/>
      <c r="J248" s="516"/>
      <c r="K248" s="516"/>
      <c r="L248" s="516"/>
      <c r="M248" s="516"/>
      <c r="N248" s="516"/>
      <c r="O248" s="516"/>
      <c r="P248" s="516"/>
      <c r="Q248" s="516"/>
      <c r="R248" s="516"/>
      <c r="S248" s="516"/>
      <c r="T248" s="516"/>
      <c r="U248" s="516"/>
      <c r="V248" s="516"/>
      <c r="W248" s="516"/>
      <c r="X248" s="516"/>
      <c r="Y248" s="516"/>
      <c r="Z248" s="516"/>
      <c r="AA248" s="516"/>
      <c r="AB248" s="516"/>
      <c r="AC248" s="516"/>
      <c r="AD248" s="516"/>
      <c r="AE248" s="516"/>
      <c r="AF248" s="516"/>
      <c r="AG248" s="747"/>
      <c r="AH248" s="516"/>
      <c r="AI248" s="750"/>
      <c r="AJ248" s="516"/>
      <c r="AK248" s="516"/>
      <c r="AL248" s="516"/>
      <c r="AM248" s="516"/>
      <c r="AN248" s="516"/>
      <c r="AO248" s="751"/>
      <c r="AP248" s="516"/>
      <c r="AQ248" s="516"/>
      <c r="AR248" s="516"/>
    </row>
    <row r="249" spans="1:44" ht="12.75" customHeight="1">
      <c r="A249" s="516"/>
      <c r="B249" s="516"/>
      <c r="C249" s="516"/>
      <c r="D249" s="748"/>
      <c r="E249" s="516"/>
      <c r="F249" s="516"/>
      <c r="G249" s="516"/>
      <c r="H249" s="516"/>
      <c r="I249" s="516"/>
      <c r="J249" s="516"/>
      <c r="K249" s="516"/>
      <c r="L249" s="516"/>
      <c r="M249" s="516"/>
      <c r="N249" s="516"/>
      <c r="O249" s="516"/>
      <c r="P249" s="516"/>
      <c r="Q249" s="516"/>
      <c r="R249" s="516"/>
      <c r="S249" s="516"/>
      <c r="T249" s="516"/>
      <c r="U249" s="516"/>
      <c r="V249" s="516"/>
      <c r="W249" s="516"/>
      <c r="X249" s="516"/>
      <c r="Y249" s="516"/>
      <c r="Z249" s="516"/>
      <c r="AA249" s="516"/>
      <c r="AB249" s="516"/>
      <c r="AC249" s="516"/>
      <c r="AD249" s="516"/>
      <c r="AE249" s="516"/>
      <c r="AF249" s="516"/>
      <c r="AG249" s="747"/>
      <c r="AH249" s="516"/>
      <c r="AI249" s="750"/>
      <c r="AJ249" s="516"/>
      <c r="AK249" s="516"/>
      <c r="AL249" s="516"/>
      <c r="AM249" s="516"/>
      <c r="AN249" s="516"/>
      <c r="AO249" s="751"/>
      <c r="AP249" s="516"/>
      <c r="AQ249" s="516"/>
      <c r="AR249" s="516"/>
    </row>
    <row r="250" spans="1:44" ht="12.75" customHeight="1">
      <c r="A250" s="516"/>
      <c r="B250" s="516"/>
      <c r="C250" s="516"/>
      <c r="D250" s="748"/>
      <c r="E250" s="516"/>
      <c r="F250" s="516"/>
      <c r="G250" s="516"/>
      <c r="H250" s="516"/>
      <c r="I250" s="516"/>
      <c r="J250" s="516"/>
      <c r="K250" s="516"/>
      <c r="L250" s="516"/>
      <c r="M250" s="516"/>
      <c r="N250" s="516"/>
      <c r="O250" s="516"/>
      <c r="P250" s="516"/>
      <c r="Q250" s="516"/>
      <c r="R250" s="516"/>
      <c r="S250" s="516"/>
      <c r="T250" s="516"/>
      <c r="U250" s="516"/>
      <c r="V250" s="516"/>
      <c r="W250" s="516"/>
      <c r="X250" s="516"/>
      <c r="Y250" s="516"/>
      <c r="Z250" s="516"/>
      <c r="AA250" s="516"/>
      <c r="AB250" s="516"/>
      <c r="AC250" s="516"/>
      <c r="AD250" s="516"/>
      <c r="AE250" s="516"/>
      <c r="AF250" s="516"/>
      <c r="AG250" s="747"/>
      <c r="AH250" s="516"/>
      <c r="AI250" s="750"/>
      <c r="AJ250" s="516"/>
      <c r="AK250" s="516"/>
      <c r="AL250" s="516"/>
      <c r="AM250" s="516"/>
      <c r="AN250" s="516"/>
      <c r="AO250" s="751"/>
      <c r="AP250" s="516"/>
      <c r="AQ250" s="516"/>
      <c r="AR250" s="516"/>
    </row>
    <row r="251" spans="1:44" ht="12.75" customHeight="1">
      <c r="A251" s="516"/>
      <c r="B251" s="516"/>
      <c r="C251" s="516"/>
      <c r="D251" s="748"/>
      <c r="E251" s="516"/>
      <c r="F251" s="516"/>
      <c r="G251" s="516"/>
      <c r="H251" s="516"/>
      <c r="I251" s="516"/>
      <c r="J251" s="516"/>
      <c r="K251" s="516"/>
      <c r="L251" s="516"/>
      <c r="M251" s="516"/>
      <c r="N251" s="516"/>
      <c r="O251" s="516"/>
      <c r="P251" s="516"/>
      <c r="Q251" s="516"/>
      <c r="R251" s="516"/>
      <c r="S251" s="516"/>
      <c r="T251" s="516"/>
      <c r="U251" s="516"/>
      <c r="V251" s="516"/>
      <c r="W251" s="516"/>
      <c r="X251" s="516"/>
      <c r="Y251" s="516"/>
      <c r="Z251" s="516"/>
      <c r="AA251" s="516"/>
      <c r="AB251" s="516"/>
      <c r="AC251" s="516"/>
      <c r="AD251" s="516"/>
      <c r="AE251" s="516"/>
      <c r="AF251" s="516"/>
      <c r="AG251" s="747"/>
      <c r="AH251" s="516"/>
      <c r="AI251" s="750"/>
      <c r="AJ251" s="516"/>
      <c r="AK251" s="516"/>
      <c r="AL251" s="516"/>
      <c r="AM251" s="516"/>
      <c r="AN251" s="516"/>
      <c r="AO251" s="751"/>
      <c r="AP251" s="516"/>
      <c r="AQ251" s="516"/>
      <c r="AR251" s="516"/>
    </row>
    <row r="252" spans="1:44" ht="12.75" customHeight="1">
      <c r="A252" s="516"/>
      <c r="B252" s="516"/>
      <c r="C252" s="516"/>
      <c r="D252" s="748"/>
      <c r="E252" s="516"/>
      <c r="F252" s="516"/>
      <c r="G252" s="516"/>
      <c r="H252" s="516"/>
      <c r="I252" s="516"/>
      <c r="J252" s="516"/>
      <c r="K252" s="516"/>
      <c r="L252" s="516"/>
      <c r="M252" s="516"/>
      <c r="N252" s="516"/>
      <c r="O252" s="516"/>
      <c r="P252" s="516"/>
      <c r="Q252" s="516"/>
      <c r="R252" s="516"/>
      <c r="S252" s="516"/>
      <c r="T252" s="516"/>
      <c r="U252" s="516"/>
      <c r="V252" s="516"/>
      <c r="W252" s="516"/>
      <c r="X252" s="516"/>
      <c r="Y252" s="516"/>
      <c r="Z252" s="516"/>
      <c r="AA252" s="516"/>
      <c r="AB252" s="516"/>
      <c r="AC252" s="516"/>
      <c r="AD252" s="516"/>
      <c r="AE252" s="516"/>
      <c r="AF252" s="516"/>
      <c r="AG252" s="747"/>
      <c r="AH252" s="516"/>
      <c r="AI252" s="750"/>
      <c r="AJ252" s="516"/>
      <c r="AK252" s="516"/>
      <c r="AL252" s="516"/>
      <c r="AM252" s="516"/>
      <c r="AN252" s="516"/>
      <c r="AO252" s="751"/>
      <c r="AP252" s="516"/>
      <c r="AQ252" s="516"/>
      <c r="AR252" s="516"/>
    </row>
    <row r="253" spans="1:44" ht="12.75" customHeight="1">
      <c r="A253" s="516"/>
      <c r="B253" s="516"/>
      <c r="C253" s="516"/>
      <c r="D253" s="748"/>
      <c r="E253" s="516"/>
      <c r="F253" s="516"/>
      <c r="G253" s="516"/>
      <c r="H253" s="516"/>
      <c r="I253" s="516"/>
      <c r="J253" s="516"/>
      <c r="K253" s="516"/>
      <c r="L253" s="516"/>
      <c r="M253" s="516"/>
      <c r="N253" s="516"/>
      <c r="O253" s="516"/>
      <c r="P253" s="516"/>
      <c r="Q253" s="516"/>
      <c r="R253" s="516"/>
      <c r="S253" s="516"/>
      <c r="T253" s="516"/>
      <c r="U253" s="516"/>
      <c r="V253" s="516"/>
      <c r="W253" s="516"/>
      <c r="X253" s="516"/>
      <c r="Y253" s="516"/>
      <c r="Z253" s="516"/>
      <c r="AA253" s="516"/>
      <c r="AB253" s="516"/>
      <c r="AC253" s="516"/>
      <c r="AD253" s="516"/>
      <c r="AE253" s="516"/>
      <c r="AF253" s="516"/>
      <c r="AG253" s="747"/>
      <c r="AH253" s="516"/>
      <c r="AI253" s="750"/>
      <c r="AJ253" s="516"/>
      <c r="AK253" s="516"/>
      <c r="AL253" s="516"/>
      <c r="AM253" s="516"/>
      <c r="AN253" s="516"/>
      <c r="AO253" s="751"/>
      <c r="AP253" s="516"/>
      <c r="AQ253" s="516"/>
      <c r="AR253" s="516"/>
    </row>
    <row r="254" spans="1:44" ht="12.75" customHeight="1">
      <c r="A254" s="516"/>
      <c r="B254" s="516"/>
      <c r="C254" s="516"/>
      <c r="D254" s="748"/>
      <c r="E254" s="516"/>
      <c r="F254" s="516"/>
      <c r="G254" s="516"/>
      <c r="H254" s="516"/>
      <c r="I254" s="516"/>
      <c r="J254" s="516"/>
      <c r="K254" s="516"/>
      <c r="L254" s="516"/>
      <c r="M254" s="516"/>
      <c r="N254" s="516"/>
      <c r="O254" s="516"/>
      <c r="P254" s="516"/>
      <c r="Q254" s="516"/>
      <c r="R254" s="516"/>
      <c r="S254" s="516"/>
      <c r="T254" s="516"/>
      <c r="U254" s="516"/>
      <c r="V254" s="516"/>
      <c r="W254" s="516"/>
      <c r="X254" s="516"/>
      <c r="Y254" s="516"/>
      <c r="Z254" s="516"/>
      <c r="AA254" s="516"/>
      <c r="AB254" s="516"/>
      <c r="AC254" s="516"/>
      <c r="AD254" s="516"/>
      <c r="AE254" s="516"/>
      <c r="AF254" s="516"/>
      <c r="AG254" s="747"/>
      <c r="AH254" s="516"/>
      <c r="AI254" s="750"/>
      <c r="AJ254" s="516"/>
      <c r="AK254" s="516"/>
      <c r="AL254" s="516"/>
      <c r="AM254" s="516"/>
      <c r="AN254" s="516"/>
      <c r="AO254" s="751"/>
      <c r="AP254" s="516"/>
      <c r="AQ254" s="516"/>
      <c r="AR254" s="516"/>
    </row>
    <row r="255" spans="1:44" ht="12.75" customHeight="1">
      <c r="A255" s="516"/>
      <c r="B255" s="516"/>
      <c r="C255" s="516"/>
      <c r="D255" s="748"/>
      <c r="E255" s="516"/>
      <c r="F255" s="516"/>
      <c r="G255" s="516"/>
      <c r="H255" s="516"/>
      <c r="I255" s="516"/>
      <c r="J255" s="516"/>
      <c r="K255" s="516"/>
      <c r="L255" s="516"/>
      <c r="M255" s="516"/>
      <c r="N255" s="516"/>
      <c r="O255" s="516"/>
      <c r="P255" s="516"/>
      <c r="Q255" s="516"/>
      <c r="R255" s="516"/>
      <c r="S255" s="516"/>
      <c r="T255" s="516"/>
      <c r="U255" s="516"/>
      <c r="V255" s="516"/>
      <c r="W255" s="516"/>
      <c r="X255" s="516"/>
      <c r="Y255" s="516"/>
      <c r="Z255" s="516"/>
      <c r="AA255" s="516"/>
      <c r="AB255" s="516"/>
      <c r="AC255" s="516"/>
      <c r="AD255" s="516"/>
      <c r="AE255" s="516"/>
      <c r="AF255" s="516"/>
      <c r="AG255" s="747"/>
      <c r="AH255" s="516"/>
      <c r="AI255" s="750"/>
      <c r="AJ255" s="516"/>
      <c r="AK255" s="516"/>
      <c r="AL255" s="516"/>
      <c r="AM255" s="516"/>
      <c r="AN255" s="516"/>
      <c r="AO255" s="751"/>
      <c r="AP255" s="516"/>
      <c r="AQ255" s="516"/>
      <c r="AR255" s="516"/>
    </row>
    <row r="256" spans="1:44" ht="12.75" customHeight="1">
      <c r="A256" s="516"/>
      <c r="B256" s="516"/>
      <c r="C256" s="516"/>
      <c r="D256" s="748"/>
      <c r="E256" s="516"/>
      <c r="F256" s="516"/>
      <c r="G256" s="516"/>
      <c r="H256" s="516"/>
      <c r="I256" s="516"/>
      <c r="J256" s="516"/>
      <c r="K256" s="516"/>
      <c r="L256" s="516"/>
      <c r="M256" s="516"/>
      <c r="N256" s="516"/>
      <c r="O256" s="516"/>
      <c r="P256" s="516"/>
      <c r="Q256" s="516"/>
      <c r="R256" s="516"/>
      <c r="S256" s="516"/>
      <c r="T256" s="516"/>
      <c r="U256" s="516"/>
      <c r="V256" s="516"/>
      <c r="W256" s="516"/>
      <c r="X256" s="516"/>
      <c r="Y256" s="516"/>
      <c r="Z256" s="516"/>
      <c r="AA256" s="516"/>
      <c r="AB256" s="516"/>
      <c r="AC256" s="516"/>
      <c r="AD256" s="516"/>
      <c r="AE256" s="516"/>
      <c r="AF256" s="516"/>
      <c r="AG256" s="747"/>
      <c r="AH256" s="516"/>
      <c r="AI256" s="750"/>
      <c r="AJ256" s="516"/>
      <c r="AK256" s="516"/>
      <c r="AL256" s="516"/>
      <c r="AM256" s="516"/>
      <c r="AN256" s="516"/>
      <c r="AO256" s="751"/>
      <c r="AP256" s="516"/>
      <c r="AQ256" s="516"/>
      <c r="AR256" s="516"/>
    </row>
    <row r="257" spans="1:44" ht="12.75" customHeight="1">
      <c r="A257" s="516"/>
      <c r="B257" s="516"/>
      <c r="C257" s="516"/>
      <c r="D257" s="748"/>
      <c r="E257" s="516"/>
      <c r="F257" s="516"/>
      <c r="G257" s="516"/>
      <c r="H257" s="516"/>
      <c r="I257" s="516"/>
      <c r="J257" s="516"/>
      <c r="K257" s="516"/>
      <c r="L257" s="516"/>
      <c r="M257" s="516"/>
      <c r="N257" s="516"/>
      <c r="O257" s="516"/>
      <c r="P257" s="516"/>
      <c r="Q257" s="516"/>
      <c r="R257" s="516"/>
      <c r="S257" s="516"/>
      <c r="T257" s="516"/>
      <c r="U257" s="516"/>
      <c r="V257" s="516"/>
      <c r="W257" s="516"/>
      <c r="X257" s="516"/>
      <c r="Y257" s="516"/>
      <c r="Z257" s="516"/>
      <c r="AA257" s="516"/>
      <c r="AB257" s="516"/>
      <c r="AC257" s="516"/>
      <c r="AD257" s="516"/>
      <c r="AE257" s="516"/>
      <c r="AF257" s="516"/>
      <c r="AG257" s="747"/>
      <c r="AH257" s="516"/>
      <c r="AI257" s="750"/>
      <c r="AJ257" s="516"/>
      <c r="AK257" s="516"/>
      <c r="AL257" s="516"/>
      <c r="AM257" s="516"/>
      <c r="AN257" s="516"/>
      <c r="AO257" s="751"/>
      <c r="AP257" s="516"/>
      <c r="AQ257" s="516"/>
      <c r="AR257" s="516"/>
    </row>
    <row r="258" spans="1:44" ht="12.75" customHeight="1">
      <c r="A258" s="516"/>
      <c r="B258" s="516"/>
      <c r="C258" s="516"/>
      <c r="D258" s="748"/>
      <c r="E258" s="516"/>
      <c r="F258" s="516"/>
      <c r="G258" s="516"/>
      <c r="H258" s="516"/>
      <c r="I258" s="516"/>
      <c r="J258" s="516"/>
      <c r="K258" s="516"/>
      <c r="L258" s="516"/>
      <c r="M258" s="516"/>
      <c r="N258" s="516"/>
      <c r="O258" s="516"/>
      <c r="P258" s="516"/>
      <c r="Q258" s="516"/>
      <c r="R258" s="516"/>
      <c r="S258" s="516"/>
      <c r="T258" s="516"/>
      <c r="U258" s="516"/>
      <c r="V258" s="516"/>
      <c r="W258" s="516"/>
      <c r="X258" s="516"/>
      <c r="Y258" s="516"/>
      <c r="Z258" s="516"/>
      <c r="AA258" s="516"/>
      <c r="AB258" s="516"/>
      <c r="AC258" s="516"/>
      <c r="AD258" s="516"/>
      <c r="AE258" s="516"/>
      <c r="AF258" s="516"/>
      <c r="AG258" s="747"/>
      <c r="AH258" s="516"/>
      <c r="AI258" s="750"/>
      <c r="AJ258" s="516"/>
      <c r="AK258" s="516"/>
      <c r="AL258" s="516"/>
      <c r="AM258" s="516"/>
      <c r="AN258" s="516"/>
      <c r="AO258" s="751"/>
      <c r="AP258" s="516"/>
      <c r="AQ258" s="516"/>
      <c r="AR258" s="516"/>
    </row>
    <row r="259" spans="1:44" ht="12.75" customHeight="1">
      <c r="A259" s="516"/>
      <c r="B259" s="516"/>
      <c r="C259" s="516"/>
      <c r="D259" s="748"/>
      <c r="E259" s="516"/>
      <c r="F259" s="516"/>
      <c r="G259" s="516"/>
      <c r="H259" s="516"/>
      <c r="I259" s="516"/>
      <c r="J259" s="516"/>
      <c r="K259" s="516"/>
      <c r="L259" s="516"/>
      <c r="M259" s="516"/>
      <c r="N259" s="516"/>
      <c r="O259" s="516"/>
      <c r="P259" s="516"/>
      <c r="Q259" s="516"/>
      <c r="R259" s="516"/>
      <c r="S259" s="516"/>
      <c r="T259" s="516"/>
      <c r="U259" s="516"/>
      <c r="V259" s="516"/>
      <c r="W259" s="516"/>
      <c r="X259" s="516"/>
      <c r="Y259" s="516"/>
      <c r="Z259" s="516"/>
      <c r="AA259" s="516"/>
      <c r="AB259" s="516"/>
      <c r="AC259" s="516"/>
      <c r="AD259" s="516"/>
      <c r="AE259" s="516"/>
      <c r="AF259" s="516"/>
      <c r="AG259" s="747"/>
      <c r="AH259" s="516"/>
      <c r="AI259" s="750"/>
      <c r="AJ259" s="516"/>
      <c r="AK259" s="516"/>
      <c r="AL259" s="516"/>
      <c r="AM259" s="516"/>
      <c r="AN259" s="516"/>
      <c r="AO259" s="751"/>
      <c r="AP259" s="516"/>
      <c r="AQ259" s="516"/>
      <c r="AR259" s="516"/>
    </row>
    <row r="260" spans="1:44" ht="12.75" customHeight="1">
      <c r="A260" s="516"/>
      <c r="B260" s="516"/>
      <c r="C260" s="516"/>
      <c r="D260" s="748"/>
      <c r="E260" s="516"/>
      <c r="F260" s="516"/>
      <c r="G260" s="516"/>
      <c r="H260" s="516"/>
      <c r="I260" s="516"/>
      <c r="J260" s="516"/>
      <c r="K260" s="516"/>
      <c r="L260" s="516"/>
      <c r="M260" s="516"/>
      <c r="N260" s="516"/>
      <c r="O260" s="516"/>
      <c r="P260" s="516"/>
      <c r="Q260" s="516"/>
      <c r="R260" s="516"/>
      <c r="S260" s="516"/>
      <c r="T260" s="516"/>
      <c r="U260" s="516"/>
      <c r="V260" s="516"/>
      <c r="W260" s="516"/>
      <c r="X260" s="516"/>
      <c r="Y260" s="516"/>
      <c r="Z260" s="516"/>
      <c r="AA260" s="516"/>
      <c r="AB260" s="516"/>
      <c r="AC260" s="516"/>
      <c r="AD260" s="516"/>
      <c r="AE260" s="516"/>
      <c r="AF260" s="516"/>
      <c r="AG260" s="747"/>
      <c r="AH260" s="516"/>
      <c r="AI260" s="750"/>
      <c r="AJ260" s="516"/>
      <c r="AK260" s="516"/>
      <c r="AL260" s="516"/>
      <c r="AM260" s="516"/>
      <c r="AN260" s="516"/>
      <c r="AO260" s="751"/>
      <c r="AP260" s="516"/>
      <c r="AQ260" s="516"/>
      <c r="AR260" s="516"/>
    </row>
    <row r="261" spans="1:44" ht="12.75" customHeight="1">
      <c r="A261" s="516"/>
      <c r="B261" s="516"/>
      <c r="C261" s="516"/>
      <c r="D261" s="748"/>
      <c r="E261" s="516"/>
      <c r="F261" s="516"/>
      <c r="G261" s="516"/>
      <c r="H261" s="516"/>
      <c r="I261" s="516"/>
      <c r="J261" s="516"/>
      <c r="K261" s="516"/>
      <c r="L261" s="516"/>
      <c r="M261" s="516"/>
      <c r="N261" s="516"/>
      <c r="O261" s="516"/>
      <c r="P261" s="516"/>
      <c r="Q261" s="516"/>
      <c r="R261" s="516"/>
      <c r="S261" s="516"/>
      <c r="T261" s="516"/>
      <c r="U261" s="516"/>
      <c r="V261" s="516"/>
      <c r="W261" s="516"/>
      <c r="X261" s="516"/>
      <c r="Y261" s="516"/>
      <c r="Z261" s="516"/>
      <c r="AA261" s="516"/>
      <c r="AB261" s="516"/>
      <c r="AC261" s="516"/>
      <c r="AD261" s="516"/>
      <c r="AE261" s="516"/>
      <c r="AF261" s="516"/>
      <c r="AG261" s="747"/>
      <c r="AH261" s="516"/>
      <c r="AI261" s="750"/>
      <c r="AJ261" s="516"/>
      <c r="AK261" s="516"/>
      <c r="AL261" s="516"/>
      <c r="AM261" s="516"/>
      <c r="AN261" s="516"/>
      <c r="AO261" s="751"/>
      <c r="AP261" s="516"/>
      <c r="AQ261" s="516"/>
      <c r="AR261" s="516"/>
    </row>
    <row r="262" spans="1:44" ht="12.75" customHeight="1">
      <c r="A262" s="516"/>
      <c r="B262" s="516"/>
      <c r="C262" s="516"/>
      <c r="D262" s="748"/>
      <c r="E262" s="516"/>
      <c r="F262" s="516"/>
      <c r="G262" s="516"/>
      <c r="H262" s="516"/>
      <c r="I262" s="516"/>
      <c r="J262" s="516"/>
      <c r="K262" s="516"/>
      <c r="L262" s="516"/>
      <c r="M262" s="516"/>
      <c r="N262" s="516"/>
      <c r="O262" s="516"/>
      <c r="P262" s="516"/>
      <c r="Q262" s="516"/>
      <c r="R262" s="516"/>
      <c r="S262" s="516"/>
      <c r="T262" s="516"/>
      <c r="U262" s="516"/>
      <c r="V262" s="516"/>
      <c r="W262" s="516"/>
      <c r="X262" s="516"/>
      <c r="Y262" s="516"/>
      <c r="Z262" s="516"/>
      <c r="AA262" s="516"/>
      <c r="AB262" s="516"/>
      <c r="AC262" s="516"/>
      <c r="AD262" s="516"/>
      <c r="AE262" s="516"/>
      <c r="AF262" s="516"/>
      <c r="AG262" s="747"/>
      <c r="AH262" s="516"/>
      <c r="AI262" s="750"/>
      <c r="AJ262" s="516"/>
      <c r="AK262" s="516"/>
      <c r="AL262" s="516"/>
      <c r="AM262" s="516"/>
      <c r="AN262" s="516"/>
      <c r="AO262" s="751"/>
      <c r="AP262" s="516"/>
      <c r="AQ262" s="516"/>
      <c r="AR262" s="516"/>
    </row>
    <row r="263" spans="1:44" ht="12.75" customHeight="1">
      <c r="A263" s="516"/>
      <c r="B263" s="516"/>
      <c r="C263" s="516"/>
      <c r="D263" s="748"/>
      <c r="E263" s="516"/>
      <c r="F263" s="516"/>
      <c r="G263" s="516"/>
      <c r="H263" s="516"/>
      <c r="I263" s="516"/>
      <c r="J263" s="516"/>
      <c r="K263" s="516"/>
      <c r="L263" s="516"/>
      <c r="M263" s="516"/>
      <c r="N263" s="516"/>
      <c r="O263" s="516"/>
      <c r="P263" s="516"/>
      <c r="Q263" s="516"/>
      <c r="R263" s="516"/>
      <c r="S263" s="516"/>
      <c r="T263" s="516"/>
      <c r="U263" s="516"/>
      <c r="V263" s="516"/>
      <c r="W263" s="516"/>
      <c r="X263" s="516"/>
      <c r="Y263" s="516"/>
      <c r="Z263" s="516"/>
      <c r="AA263" s="516"/>
      <c r="AB263" s="516"/>
      <c r="AC263" s="516"/>
      <c r="AD263" s="516"/>
      <c r="AE263" s="516"/>
      <c r="AF263" s="516"/>
      <c r="AG263" s="747"/>
      <c r="AH263" s="516"/>
      <c r="AI263" s="750"/>
      <c r="AJ263" s="516"/>
      <c r="AK263" s="516"/>
      <c r="AL263" s="516"/>
      <c r="AM263" s="516"/>
      <c r="AN263" s="516"/>
      <c r="AO263" s="751"/>
      <c r="AP263" s="516"/>
      <c r="AQ263" s="516"/>
      <c r="AR263" s="516"/>
    </row>
    <row r="264" spans="1:44" ht="12.75" customHeight="1">
      <c r="A264" s="516"/>
      <c r="B264" s="516"/>
      <c r="C264" s="516"/>
      <c r="D264" s="748"/>
      <c r="E264" s="516"/>
      <c r="F264" s="516"/>
      <c r="G264" s="516"/>
      <c r="H264" s="516"/>
      <c r="I264" s="516"/>
      <c r="J264" s="516"/>
      <c r="K264" s="516"/>
      <c r="L264" s="516"/>
      <c r="M264" s="516"/>
      <c r="N264" s="516"/>
      <c r="O264" s="516"/>
      <c r="P264" s="516"/>
      <c r="Q264" s="516"/>
      <c r="R264" s="516"/>
      <c r="S264" s="516"/>
      <c r="T264" s="516"/>
      <c r="U264" s="516"/>
      <c r="V264" s="516"/>
      <c r="W264" s="516"/>
      <c r="X264" s="516"/>
      <c r="Y264" s="516"/>
      <c r="Z264" s="516"/>
      <c r="AA264" s="516"/>
      <c r="AB264" s="516"/>
      <c r="AC264" s="516"/>
      <c r="AD264" s="516"/>
      <c r="AE264" s="516"/>
      <c r="AF264" s="516"/>
      <c r="AG264" s="747"/>
      <c r="AH264" s="516"/>
      <c r="AI264" s="750"/>
      <c r="AJ264" s="516"/>
      <c r="AK264" s="516"/>
      <c r="AL264" s="516"/>
      <c r="AM264" s="516"/>
      <c r="AN264" s="516"/>
      <c r="AO264" s="751"/>
      <c r="AP264" s="516"/>
      <c r="AQ264" s="516"/>
      <c r="AR264" s="516"/>
    </row>
    <row r="265" spans="1:44" ht="12.75" customHeight="1">
      <c r="A265" s="516"/>
      <c r="B265" s="516"/>
      <c r="C265" s="516"/>
      <c r="D265" s="748"/>
      <c r="E265" s="516"/>
      <c r="F265" s="516"/>
      <c r="G265" s="516"/>
      <c r="H265" s="516"/>
      <c r="I265" s="516"/>
      <c r="J265" s="516"/>
      <c r="K265" s="516"/>
      <c r="L265" s="516"/>
      <c r="M265" s="516"/>
      <c r="N265" s="516"/>
      <c r="O265" s="516"/>
      <c r="P265" s="516"/>
      <c r="Q265" s="516"/>
      <c r="R265" s="516"/>
      <c r="S265" s="516"/>
      <c r="T265" s="516"/>
      <c r="U265" s="516"/>
      <c r="V265" s="516"/>
      <c r="W265" s="516"/>
      <c r="X265" s="516"/>
      <c r="Y265" s="516"/>
      <c r="Z265" s="516"/>
      <c r="AA265" s="516"/>
      <c r="AB265" s="516"/>
      <c r="AC265" s="516"/>
      <c r="AD265" s="516"/>
      <c r="AE265" s="516"/>
      <c r="AF265" s="516"/>
      <c r="AG265" s="747"/>
      <c r="AH265" s="516"/>
      <c r="AI265" s="750"/>
      <c r="AJ265" s="516"/>
      <c r="AK265" s="516"/>
      <c r="AL265" s="516"/>
      <c r="AM265" s="516"/>
      <c r="AN265" s="516"/>
      <c r="AO265" s="751"/>
      <c r="AP265" s="516"/>
      <c r="AQ265" s="516"/>
      <c r="AR265" s="516"/>
    </row>
    <row r="266" spans="1:44" ht="12.75" customHeight="1">
      <c r="A266" s="516"/>
      <c r="B266" s="516"/>
      <c r="C266" s="516"/>
      <c r="D266" s="748"/>
      <c r="E266" s="516"/>
      <c r="F266" s="516"/>
      <c r="G266" s="516"/>
      <c r="H266" s="516"/>
      <c r="I266" s="516"/>
      <c r="J266" s="516"/>
      <c r="K266" s="516"/>
      <c r="L266" s="516"/>
      <c r="M266" s="516"/>
      <c r="N266" s="516"/>
      <c r="O266" s="516"/>
      <c r="P266" s="516"/>
      <c r="Q266" s="516"/>
      <c r="R266" s="516"/>
      <c r="S266" s="516"/>
      <c r="T266" s="516"/>
      <c r="U266" s="516"/>
      <c r="V266" s="516"/>
      <c r="W266" s="516"/>
      <c r="X266" s="516"/>
      <c r="Y266" s="516"/>
      <c r="Z266" s="516"/>
      <c r="AA266" s="516"/>
      <c r="AB266" s="516"/>
      <c r="AC266" s="516"/>
      <c r="AD266" s="516"/>
      <c r="AE266" s="516"/>
      <c r="AF266" s="516"/>
      <c r="AG266" s="747"/>
      <c r="AH266" s="516"/>
      <c r="AI266" s="750"/>
      <c r="AJ266" s="516"/>
      <c r="AK266" s="516"/>
      <c r="AL266" s="516"/>
      <c r="AM266" s="516"/>
      <c r="AN266" s="516"/>
      <c r="AO266" s="751"/>
      <c r="AP266" s="516"/>
      <c r="AQ266" s="516"/>
      <c r="AR266" s="516"/>
    </row>
    <row r="267" spans="1:44" ht="12.75" customHeight="1">
      <c r="A267" s="516"/>
      <c r="B267" s="516"/>
      <c r="C267" s="516"/>
      <c r="D267" s="748"/>
      <c r="E267" s="516"/>
      <c r="F267" s="516"/>
      <c r="G267" s="516"/>
      <c r="H267" s="516"/>
      <c r="I267" s="516"/>
      <c r="J267" s="516"/>
      <c r="K267" s="516"/>
      <c r="L267" s="516"/>
      <c r="M267" s="516"/>
      <c r="N267" s="516"/>
      <c r="O267" s="516"/>
      <c r="P267" s="516"/>
      <c r="Q267" s="516"/>
      <c r="R267" s="516"/>
      <c r="S267" s="516"/>
      <c r="T267" s="516"/>
      <c r="U267" s="516"/>
      <c r="V267" s="516"/>
      <c r="W267" s="516"/>
      <c r="X267" s="516"/>
      <c r="Y267" s="516"/>
      <c r="Z267" s="516"/>
      <c r="AA267" s="516"/>
      <c r="AB267" s="516"/>
      <c r="AC267" s="516"/>
      <c r="AD267" s="516"/>
      <c r="AE267" s="516"/>
      <c r="AF267" s="516"/>
      <c r="AG267" s="747"/>
      <c r="AH267" s="516"/>
      <c r="AI267" s="750"/>
      <c r="AJ267" s="516"/>
      <c r="AK267" s="516"/>
      <c r="AL267" s="516"/>
      <c r="AM267" s="516"/>
      <c r="AN267" s="516"/>
      <c r="AO267" s="751"/>
      <c r="AP267" s="516"/>
      <c r="AQ267" s="516"/>
      <c r="AR267" s="516"/>
    </row>
    <row r="268" spans="1:44" ht="12.75" customHeight="1">
      <c r="A268" s="516"/>
      <c r="B268" s="516"/>
      <c r="C268" s="516"/>
      <c r="D268" s="748"/>
      <c r="E268" s="516"/>
      <c r="F268" s="516"/>
      <c r="G268" s="516"/>
      <c r="H268" s="516"/>
      <c r="I268" s="516"/>
      <c r="J268" s="516"/>
      <c r="K268" s="516"/>
      <c r="L268" s="516"/>
      <c r="M268" s="516"/>
      <c r="N268" s="516"/>
      <c r="O268" s="516"/>
      <c r="P268" s="516"/>
      <c r="Q268" s="516"/>
      <c r="R268" s="516"/>
      <c r="S268" s="516"/>
      <c r="T268" s="516"/>
      <c r="U268" s="516"/>
      <c r="V268" s="516"/>
      <c r="W268" s="516"/>
      <c r="X268" s="516"/>
      <c r="Y268" s="516"/>
      <c r="Z268" s="516"/>
      <c r="AA268" s="516"/>
      <c r="AB268" s="516"/>
      <c r="AC268" s="516"/>
      <c r="AD268" s="516"/>
      <c r="AE268" s="516"/>
      <c r="AF268" s="516"/>
      <c r="AG268" s="747"/>
      <c r="AH268" s="516"/>
      <c r="AI268" s="750"/>
      <c r="AJ268" s="516"/>
      <c r="AK268" s="516"/>
      <c r="AL268" s="516"/>
      <c r="AM268" s="516"/>
      <c r="AN268" s="516"/>
      <c r="AO268" s="751"/>
      <c r="AP268" s="516"/>
      <c r="AQ268" s="516"/>
      <c r="AR268" s="516"/>
    </row>
    <row r="269" spans="1:44" ht="12.75" customHeight="1">
      <c r="A269" s="516"/>
      <c r="B269" s="516"/>
      <c r="C269" s="516"/>
      <c r="D269" s="748"/>
      <c r="E269" s="516"/>
      <c r="F269" s="516"/>
      <c r="G269" s="516"/>
      <c r="H269" s="516"/>
      <c r="I269" s="516"/>
      <c r="J269" s="516"/>
      <c r="K269" s="516"/>
      <c r="L269" s="516"/>
      <c r="M269" s="516"/>
      <c r="N269" s="516"/>
      <c r="O269" s="516"/>
      <c r="P269" s="516"/>
      <c r="Q269" s="516"/>
      <c r="R269" s="516"/>
      <c r="S269" s="516"/>
      <c r="T269" s="516"/>
      <c r="U269" s="516"/>
      <c r="V269" s="516"/>
      <c r="W269" s="516"/>
      <c r="X269" s="516"/>
      <c r="Y269" s="516"/>
      <c r="Z269" s="516"/>
      <c r="AA269" s="516"/>
      <c r="AB269" s="516"/>
      <c r="AC269" s="516"/>
      <c r="AD269" s="516"/>
      <c r="AE269" s="516"/>
      <c r="AF269" s="516"/>
      <c r="AG269" s="747"/>
      <c r="AH269" s="516"/>
      <c r="AI269" s="750"/>
      <c r="AJ269" s="516"/>
      <c r="AK269" s="516"/>
      <c r="AL269" s="516"/>
      <c r="AM269" s="516"/>
      <c r="AN269" s="516"/>
      <c r="AO269" s="751"/>
      <c r="AP269" s="516"/>
      <c r="AQ269" s="516"/>
      <c r="AR269" s="516"/>
    </row>
    <row r="270" spans="1:44" ht="12.75" customHeight="1">
      <c r="A270" s="516"/>
      <c r="B270" s="516"/>
      <c r="C270" s="516"/>
      <c r="D270" s="748"/>
      <c r="E270" s="516"/>
      <c r="F270" s="516"/>
      <c r="G270" s="516"/>
      <c r="H270" s="516"/>
      <c r="I270" s="516"/>
      <c r="J270" s="516"/>
      <c r="K270" s="516"/>
      <c r="L270" s="516"/>
      <c r="M270" s="516"/>
      <c r="N270" s="516"/>
      <c r="O270" s="516"/>
      <c r="P270" s="516"/>
      <c r="Q270" s="516"/>
      <c r="R270" s="516"/>
      <c r="S270" s="516"/>
      <c r="T270" s="516"/>
      <c r="U270" s="516"/>
      <c r="V270" s="516"/>
      <c r="W270" s="516"/>
      <c r="X270" s="516"/>
      <c r="Y270" s="516"/>
      <c r="Z270" s="516"/>
      <c r="AA270" s="516"/>
      <c r="AB270" s="516"/>
      <c r="AC270" s="516"/>
      <c r="AD270" s="516"/>
      <c r="AE270" s="516"/>
      <c r="AF270" s="516"/>
      <c r="AG270" s="747"/>
      <c r="AH270" s="516"/>
      <c r="AI270" s="750"/>
      <c r="AJ270" s="516"/>
      <c r="AK270" s="516"/>
      <c r="AL270" s="516"/>
      <c r="AM270" s="516"/>
      <c r="AN270" s="516"/>
      <c r="AO270" s="751"/>
      <c r="AP270" s="516"/>
      <c r="AQ270" s="516"/>
      <c r="AR270" s="516"/>
    </row>
    <row r="271" spans="1:44" ht="12.75" customHeight="1">
      <c r="A271" s="516"/>
      <c r="B271" s="516"/>
      <c r="C271" s="516"/>
      <c r="D271" s="748"/>
      <c r="E271" s="516"/>
      <c r="F271" s="516"/>
      <c r="G271" s="516"/>
      <c r="H271" s="516"/>
      <c r="I271" s="516"/>
      <c r="J271" s="516"/>
      <c r="K271" s="516"/>
      <c r="L271" s="516"/>
      <c r="M271" s="516"/>
      <c r="N271" s="516"/>
      <c r="O271" s="516"/>
      <c r="P271" s="516"/>
      <c r="Q271" s="516"/>
      <c r="R271" s="516"/>
      <c r="S271" s="516"/>
      <c r="T271" s="516"/>
      <c r="U271" s="516"/>
      <c r="V271" s="516"/>
      <c r="W271" s="516"/>
      <c r="X271" s="516"/>
      <c r="Y271" s="516"/>
      <c r="Z271" s="516"/>
      <c r="AA271" s="516"/>
      <c r="AB271" s="516"/>
      <c r="AC271" s="516"/>
      <c r="AD271" s="516"/>
      <c r="AE271" s="516"/>
      <c r="AF271" s="516"/>
      <c r="AG271" s="747"/>
      <c r="AH271" s="516"/>
      <c r="AI271" s="750"/>
      <c r="AJ271" s="516"/>
      <c r="AK271" s="516"/>
      <c r="AL271" s="516"/>
      <c r="AM271" s="516"/>
      <c r="AN271" s="516"/>
      <c r="AO271" s="751"/>
      <c r="AP271" s="516"/>
      <c r="AQ271" s="516"/>
      <c r="AR271" s="516"/>
    </row>
    <row r="272" spans="1:44" ht="12.75" customHeight="1">
      <c r="A272" s="516"/>
      <c r="B272" s="516"/>
      <c r="C272" s="516"/>
      <c r="D272" s="748"/>
      <c r="E272" s="516"/>
      <c r="F272" s="516"/>
      <c r="G272" s="516"/>
      <c r="H272" s="516"/>
      <c r="I272" s="516"/>
      <c r="J272" s="516"/>
      <c r="K272" s="516"/>
      <c r="L272" s="516"/>
      <c r="M272" s="516"/>
      <c r="N272" s="516"/>
      <c r="O272" s="516"/>
      <c r="P272" s="516"/>
      <c r="Q272" s="516"/>
      <c r="R272" s="516"/>
      <c r="S272" s="516"/>
      <c r="T272" s="516"/>
      <c r="U272" s="516"/>
      <c r="V272" s="516"/>
      <c r="W272" s="516"/>
      <c r="X272" s="516"/>
      <c r="Y272" s="516"/>
      <c r="Z272" s="516"/>
      <c r="AA272" s="516"/>
      <c r="AB272" s="516"/>
      <c r="AC272" s="516"/>
      <c r="AD272" s="516"/>
      <c r="AE272" s="516"/>
      <c r="AF272" s="516"/>
      <c r="AG272" s="747"/>
      <c r="AH272" s="516"/>
      <c r="AI272" s="750"/>
      <c r="AJ272" s="516"/>
      <c r="AK272" s="516"/>
      <c r="AL272" s="516"/>
      <c r="AM272" s="516"/>
      <c r="AN272" s="516"/>
      <c r="AO272" s="751"/>
      <c r="AP272" s="516"/>
      <c r="AQ272" s="516"/>
      <c r="AR272" s="516"/>
    </row>
    <row r="273" spans="1:44" ht="12.75" customHeight="1">
      <c r="A273" s="516"/>
      <c r="B273" s="516"/>
      <c r="C273" s="516"/>
      <c r="D273" s="748"/>
      <c r="E273" s="516"/>
      <c r="F273" s="516"/>
      <c r="G273" s="516"/>
      <c r="H273" s="516"/>
      <c r="I273" s="516"/>
      <c r="J273" s="516"/>
      <c r="K273" s="516"/>
      <c r="L273" s="516"/>
      <c r="M273" s="516"/>
      <c r="N273" s="516"/>
      <c r="O273" s="516"/>
      <c r="P273" s="516"/>
      <c r="Q273" s="516"/>
      <c r="R273" s="516"/>
      <c r="S273" s="516"/>
      <c r="T273" s="516"/>
      <c r="U273" s="516"/>
      <c r="V273" s="516"/>
      <c r="W273" s="516"/>
      <c r="X273" s="516"/>
      <c r="Y273" s="516"/>
      <c r="Z273" s="516"/>
      <c r="AA273" s="516"/>
      <c r="AB273" s="516"/>
      <c r="AC273" s="516"/>
      <c r="AD273" s="516"/>
      <c r="AE273" s="516"/>
      <c r="AF273" s="516"/>
      <c r="AG273" s="747"/>
      <c r="AH273" s="516"/>
      <c r="AI273" s="750"/>
      <c r="AJ273" s="516"/>
      <c r="AK273" s="516"/>
      <c r="AL273" s="516"/>
      <c r="AM273" s="516"/>
      <c r="AN273" s="516"/>
      <c r="AO273" s="751"/>
      <c r="AP273" s="516"/>
      <c r="AQ273" s="516"/>
      <c r="AR273" s="516"/>
    </row>
    <row r="274" spans="1:44" ht="12.75" customHeight="1">
      <c r="A274" s="516"/>
      <c r="B274" s="516"/>
      <c r="C274" s="516"/>
      <c r="D274" s="748"/>
      <c r="E274" s="516"/>
      <c r="F274" s="516"/>
      <c r="G274" s="516"/>
      <c r="H274" s="516"/>
      <c r="I274" s="516"/>
      <c r="J274" s="516"/>
      <c r="K274" s="516"/>
      <c r="L274" s="516"/>
      <c r="M274" s="516"/>
      <c r="N274" s="516"/>
      <c r="O274" s="516"/>
      <c r="P274" s="516"/>
      <c r="Q274" s="516"/>
      <c r="R274" s="516"/>
      <c r="S274" s="516"/>
      <c r="T274" s="516"/>
      <c r="U274" s="516"/>
      <c r="V274" s="516"/>
      <c r="W274" s="516"/>
      <c r="X274" s="516"/>
      <c r="Y274" s="516"/>
      <c r="Z274" s="516"/>
      <c r="AA274" s="516"/>
      <c r="AB274" s="516"/>
      <c r="AC274" s="516"/>
      <c r="AD274" s="516"/>
      <c r="AE274" s="516"/>
      <c r="AF274" s="516"/>
      <c r="AG274" s="747"/>
      <c r="AH274" s="516"/>
      <c r="AI274" s="750"/>
      <c r="AJ274" s="516"/>
      <c r="AK274" s="516"/>
      <c r="AL274" s="516"/>
      <c r="AM274" s="516"/>
      <c r="AN274" s="516"/>
      <c r="AO274" s="751"/>
      <c r="AP274" s="516"/>
      <c r="AQ274" s="516"/>
      <c r="AR274" s="516"/>
    </row>
    <row r="275" spans="1:44" ht="12.75" customHeight="1">
      <c r="A275" s="516"/>
      <c r="B275" s="516"/>
      <c r="C275" s="516"/>
      <c r="D275" s="748"/>
      <c r="E275" s="516"/>
      <c r="F275" s="516"/>
      <c r="G275" s="516"/>
      <c r="H275" s="516"/>
      <c r="I275" s="516"/>
      <c r="J275" s="516"/>
      <c r="K275" s="516"/>
      <c r="L275" s="516"/>
      <c r="M275" s="516"/>
      <c r="N275" s="516"/>
      <c r="O275" s="516"/>
      <c r="P275" s="516"/>
      <c r="Q275" s="516"/>
      <c r="R275" s="516"/>
      <c r="S275" s="516"/>
      <c r="T275" s="516"/>
      <c r="U275" s="516"/>
      <c r="V275" s="516"/>
      <c r="W275" s="516"/>
      <c r="X275" s="516"/>
      <c r="Y275" s="516"/>
      <c r="Z275" s="516"/>
      <c r="AA275" s="516"/>
      <c r="AB275" s="516"/>
      <c r="AC275" s="516"/>
      <c r="AD275" s="516"/>
      <c r="AE275" s="516"/>
      <c r="AF275" s="516"/>
      <c r="AG275" s="747"/>
      <c r="AH275" s="516"/>
      <c r="AI275" s="750"/>
      <c r="AJ275" s="516"/>
      <c r="AK275" s="516"/>
      <c r="AL275" s="516"/>
      <c r="AM275" s="516"/>
      <c r="AN275" s="516"/>
      <c r="AO275" s="751"/>
      <c r="AP275" s="516"/>
      <c r="AQ275" s="516"/>
      <c r="AR275" s="516"/>
    </row>
    <row r="276" spans="1:44" ht="12.75" customHeight="1">
      <c r="A276" s="516"/>
      <c r="B276" s="516"/>
      <c r="C276" s="516"/>
      <c r="D276" s="748"/>
      <c r="E276" s="516"/>
      <c r="F276" s="516"/>
      <c r="G276" s="516"/>
      <c r="H276" s="516"/>
      <c r="I276" s="516"/>
      <c r="J276" s="516"/>
      <c r="K276" s="516"/>
      <c r="L276" s="516"/>
      <c r="M276" s="516"/>
      <c r="N276" s="516"/>
      <c r="O276" s="516"/>
      <c r="P276" s="516"/>
      <c r="Q276" s="516"/>
      <c r="R276" s="516"/>
      <c r="S276" s="516"/>
      <c r="T276" s="516"/>
      <c r="U276" s="516"/>
      <c r="V276" s="516"/>
      <c r="W276" s="516"/>
      <c r="X276" s="516"/>
      <c r="Y276" s="516"/>
      <c r="Z276" s="516"/>
      <c r="AA276" s="516"/>
      <c r="AB276" s="516"/>
      <c r="AC276" s="516"/>
      <c r="AD276" s="516"/>
      <c r="AE276" s="516"/>
      <c r="AF276" s="516"/>
      <c r="AG276" s="747"/>
      <c r="AH276" s="516"/>
      <c r="AI276" s="750"/>
      <c r="AJ276" s="516"/>
      <c r="AK276" s="516"/>
      <c r="AL276" s="516"/>
      <c r="AM276" s="516"/>
      <c r="AN276" s="516"/>
      <c r="AO276" s="751"/>
      <c r="AP276" s="516"/>
      <c r="AQ276" s="516"/>
      <c r="AR276" s="516"/>
    </row>
    <row r="277" spans="1:44" ht="12.75" customHeight="1">
      <c r="A277" s="516"/>
      <c r="B277" s="516"/>
      <c r="C277" s="516"/>
      <c r="D277" s="748"/>
      <c r="E277" s="516"/>
      <c r="F277" s="516"/>
      <c r="G277" s="516"/>
      <c r="H277" s="516"/>
      <c r="I277" s="516"/>
      <c r="J277" s="516"/>
      <c r="K277" s="516"/>
      <c r="L277" s="516"/>
      <c r="M277" s="516"/>
      <c r="N277" s="516"/>
      <c r="O277" s="516"/>
      <c r="P277" s="516"/>
      <c r="Q277" s="516"/>
      <c r="R277" s="516"/>
      <c r="S277" s="516"/>
      <c r="T277" s="516"/>
      <c r="U277" s="516"/>
      <c r="V277" s="516"/>
      <c r="W277" s="516"/>
      <c r="X277" s="516"/>
      <c r="Y277" s="516"/>
      <c r="Z277" s="516"/>
      <c r="AA277" s="516"/>
      <c r="AB277" s="516"/>
      <c r="AC277" s="516"/>
      <c r="AD277" s="516"/>
      <c r="AE277" s="516"/>
      <c r="AF277" s="516"/>
      <c r="AG277" s="747"/>
      <c r="AH277" s="516"/>
      <c r="AI277" s="750"/>
      <c r="AJ277" s="516"/>
      <c r="AK277" s="516"/>
      <c r="AL277" s="516"/>
      <c r="AM277" s="516"/>
      <c r="AN277" s="516"/>
      <c r="AO277" s="751"/>
      <c r="AP277" s="516"/>
      <c r="AQ277" s="516"/>
      <c r="AR277" s="516"/>
    </row>
    <row r="278" spans="1:44" ht="12.75" customHeight="1">
      <c r="A278" s="516"/>
      <c r="B278" s="516"/>
      <c r="C278" s="516"/>
      <c r="D278" s="748"/>
      <c r="E278" s="516"/>
      <c r="F278" s="516"/>
      <c r="G278" s="516"/>
      <c r="H278" s="516"/>
      <c r="I278" s="516"/>
      <c r="J278" s="516"/>
      <c r="K278" s="516"/>
      <c r="L278" s="516"/>
      <c r="M278" s="516"/>
      <c r="N278" s="516"/>
      <c r="O278" s="516"/>
      <c r="P278" s="516"/>
      <c r="Q278" s="516"/>
      <c r="R278" s="516"/>
      <c r="S278" s="516"/>
      <c r="T278" s="516"/>
      <c r="U278" s="516"/>
      <c r="V278" s="516"/>
      <c r="W278" s="516"/>
      <c r="X278" s="516"/>
      <c r="Y278" s="516"/>
      <c r="Z278" s="516"/>
      <c r="AA278" s="516"/>
      <c r="AB278" s="516"/>
      <c r="AC278" s="516"/>
      <c r="AD278" s="516"/>
      <c r="AE278" s="516"/>
      <c r="AF278" s="516"/>
      <c r="AG278" s="747"/>
      <c r="AH278" s="516"/>
      <c r="AI278" s="750"/>
      <c r="AJ278" s="516"/>
      <c r="AK278" s="516"/>
      <c r="AL278" s="516"/>
      <c r="AM278" s="516"/>
      <c r="AN278" s="516"/>
      <c r="AO278" s="751"/>
      <c r="AP278" s="516"/>
      <c r="AQ278" s="516"/>
      <c r="AR278" s="516"/>
    </row>
    <row r="279" spans="1:44" ht="12.75" customHeight="1">
      <c r="A279" s="516"/>
      <c r="B279" s="516"/>
      <c r="C279" s="516"/>
      <c r="D279" s="748"/>
      <c r="E279" s="516"/>
      <c r="F279" s="516"/>
      <c r="G279" s="516"/>
      <c r="H279" s="516"/>
      <c r="I279" s="516"/>
      <c r="J279" s="516"/>
      <c r="K279" s="516"/>
      <c r="L279" s="516"/>
      <c r="M279" s="516"/>
      <c r="N279" s="516"/>
      <c r="O279" s="516"/>
      <c r="P279" s="516"/>
      <c r="Q279" s="516"/>
      <c r="R279" s="516"/>
      <c r="S279" s="516"/>
      <c r="T279" s="516"/>
      <c r="U279" s="516"/>
      <c r="V279" s="516"/>
      <c r="W279" s="516"/>
      <c r="X279" s="516"/>
      <c r="Y279" s="516"/>
      <c r="Z279" s="516"/>
      <c r="AA279" s="516"/>
      <c r="AB279" s="516"/>
      <c r="AC279" s="516"/>
      <c r="AD279" s="516"/>
      <c r="AE279" s="516"/>
      <c r="AF279" s="516"/>
      <c r="AG279" s="747"/>
      <c r="AH279" s="516"/>
      <c r="AI279" s="750"/>
      <c r="AJ279" s="516"/>
      <c r="AK279" s="516"/>
      <c r="AL279" s="516"/>
      <c r="AM279" s="516"/>
      <c r="AN279" s="516"/>
      <c r="AO279" s="751"/>
      <c r="AP279" s="516"/>
      <c r="AQ279" s="516"/>
      <c r="AR279" s="516"/>
    </row>
    <row r="280" spans="1:44" ht="12.75" customHeight="1">
      <c r="A280" s="516"/>
      <c r="B280" s="516"/>
      <c r="C280" s="516"/>
      <c r="D280" s="748"/>
      <c r="E280" s="516"/>
      <c r="F280" s="516"/>
      <c r="G280" s="516"/>
      <c r="H280" s="516"/>
      <c r="I280" s="516"/>
      <c r="J280" s="516"/>
      <c r="K280" s="516"/>
      <c r="L280" s="516"/>
      <c r="M280" s="516"/>
      <c r="N280" s="516"/>
      <c r="O280" s="516"/>
      <c r="P280" s="516"/>
      <c r="Q280" s="516"/>
      <c r="R280" s="516"/>
      <c r="S280" s="516"/>
      <c r="T280" s="516"/>
      <c r="U280" s="516"/>
      <c r="V280" s="516"/>
      <c r="W280" s="516"/>
      <c r="X280" s="516"/>
      <c r="Y280" s="516"/>
      <c r="Z280" s="516"/>
      <c r="AA280" s="516"/>
      <c r="AB280" s="516"/>
      <c r="AC280" s="516"/>
      <c r="AD280" s="516"/>
      <c r="AE280" s="516"/>
      <c r="AF280" s="516"/>
      <c r="AG280" s="747"/>
      <c r="AH280" s="516"/>
      <c r="AI280" s="750"/>
      <c r="AJ280" s="516"/>
      <c r="AK280" s="516"/>
      <c r="AL280" s="516"/>
      <c r="AM280" s="516"/>
      <c r="AN280" s="516"/>
      <c r="AO280" s="751"/>
      <c r="AP280" s="516"/>
      <c r="AQ280" s="516"/>
      <c r="AR280" s="516"/>
    </row>
    <row r="281" spans="1:44" ht="12.75" customHeight="1">
      <c r="A281" s="516"/>
      <c r="B281" s="516"/>
      <c r="C281" s="516"/>
      <c r="D281" s="748"/>
      <c r="E281" s="516"/>
      <c r="F281" s="516"/>
      <c r="G281" s="516"/>
      <c r="H281" s="516"/>
      <c r="I281" s="516"/>
      <c r="J281" s="516"/>
      <c r="K281" s="516"/>
      <c r="L281" s="516"/>
      <c r="M281" s="516"/>
      <c r="N281" s="516"/>
      <c r="O281" s="516"/>
      <c r="P281" s="516"/>
      <c r="Q281" s="516"/>
      <c r="R281" s="516"/>
      <c r="S281" s="516"/>
      <c r="T281" s="516"/>
      <c r="U281" s="516"/>
      <c r="V281" s="516"/>
      <c r="W281" s="516"/>
      <c r="X281" s="516"/>
      <c r="Y281" s="516"/>
      <c r="Z281" s="516"/>
      <c r="AA281" s="516"/>
      <c r="AB281" s="516"/>
      <c r="AC281" s="516"/>
      <c r="AD281" s="516"/>
      <c r="AE281" s="516"/>
      <c r="AF281" s="516"/>
      <c r="AG281" s="747"/>
      <c r="AH281" s="516"/>
      <c r="AI281" s="750"/>
      <c r="AJ281" s="516"/>
      <c r="AK281" s="516"/>
      <c r="AL281" s="516"/>
      <c r="AM281" s="516"/>
      <c r="AN281" s="516"/>
      <c r="AO281" s="751"/>
      <c r="AP281" s="516"/>
      <c r="AQ281" s="516"/>
      <c r="AR281" s="516"/>
    </row>
    <row r="282" spans="1:44" ht="12.75" customHeight="1">
      <c r="A282" s="516"/>
      <c r="B282" s="516"/>
      <c r="C282" s="516"/>
      <c r="D282" s="748"/>
      <c r="E282" s="516"/>
      <c r="F282" s="516"/>
      <c r="G282" s="516"/>
      <c r="H282" s="516"/>
      <c r="I282" s="516"/>
      <c r="J282" s="516"/>
      <c r="K282" s="516"/>
      <c r="L282" s="516"/>
      <c r="M282" s="516"/>
      <c r="N282" s="516"/>
      <c r="O282" s="516"/>
      <c r="P282" s="516"/>
      <c r="Q282" s="516"/>
      <c r="R282" s="516"/>
      <c r="S282" s="516"/>
      <c r="T282" s="516"/>
      <c r="U282" s="516"/>
      <c r="V282" s="516"/>
      <c r="W282" s="516"/>
      <c r="X282" s="516"/>
      <c r="Y282" s="516"/>
      <c r="Z282" s="516"/>
      <c r="AA282" s="516"/>
      <c r="AB282" s="516"/>
      <c r="AC282" s="516"/>
      <c r="AD282" s="516"/>
      <c r="AE282" s="516"/>
      <c r="AF282" s="516"/>
      <c r="AG282" s="747"/>
      <c r="AH282" s="516"/>
      <c r="AI282" s="750"/>
      <c r="AJ282" s="516"/>
      <c r="AK282" s="516"/>
      <c r="AL282" s="516"/>
      <c r="AM282" s="516"/>
      <c r="AN282" s="516"/>
      <c r="AO282" s="751"/>
      <c r="AP282" s="516"/>
      <c r="AQ282" s="516"/>
      <c r="AR282" s="516"/>
    </row>
    <row r="283" spans="1:44" ht="12.75" customHeight="1">
      <c r="A283" s="516"/>
      <c r="B283" s="516"/>
      <c r="C283" s="516"/>
      <c r="D283" s="748"/>
      <c r="E283" s="516"/>
      <c r="F283" s="516"/>
      <c r="G283" s="516"/>
      <c r="H283" s="516"/>
      <c r="I283" s="516"/>
      <c r="J283" s="516"/>
      <c r="K283" s="516"/>
      <c r="L283" s="516"/>
      <c r="M283" s="516"/>
      <c r="N283" s="516"/>
      <c r="O283" s="516"/>
      <c r="P283" s="516"/>
      <c r="Q283" s="516"/>
      <c r="R283" s="516"/>
      <c r="S283" s="516"/>
      <c r="T283" s="516"/>
      <c r="U283" s="516"/>
      <c r="V283" s="516"/>
      <c r="W283" s="516"/>
      <c r="X283" s="516"/>
      <c r="Y283" s="516"/>
      <c r="Z283" s="516"/>
      <c r="AA283" s="516"/>
      <c r="AB283" s="516"/>
      <c r="AC283" s="516"/>
      <c r="AD283" s="516"/>
      <c r="AE283" s="516"/>
      <c r="AF283" s="516"/>
      <c r="AG283" s="747"/>
      <c r="AH283" s="516"/>
      <c r="AI283" s="750"/>
      <c r="AJ283" s="516"/>
      <c r="AK283" s="516"/>
      <c r="AL283" s="516"/>
      <c r="AM283" s="516"/>
      <c r="AN283" s="516"/>
      <c r="AO283" s="751"/>
      <c r="AP283" s="516"/>
      <c r="AQ283" s="516"/>
      <c r="AR283" s="516"/>
    </row>
    <row r="284" spans="1:44" ht="12.75" customHeight="1">
      <c r="A284" s="516"/>
      <c r="B284" s="516"/>
      <c r="C284" s="516"/>
      <c r="D284" s="748"/>
      <c r="E284" s="516"/>
      <c r="F284" s="516"/>
      <c r="G284" s="516"/>
      <c r="H284" s="516"/>
      <c r="I284" s="516"/>
      <c r="J284" s="516"/>
      <c r="K284" s="516"/>
      <c r="L284" s="516"/>
      <c r="M284" s="516"/>
      <c r="N284" s="516"/>
      <c r="O284" s="516"/>
      <c r="P284" s="516"/>
      <c r="Q284" s="516"/>
      <c r="R284" s="516"/>
      <c r="S284" s="516"/>
      <c r="T284" s="516"/>
      <c r="U284" s="516"/>
      <c r="V284" s="516"/>
      <c r="W284" s="516"/>
      <c r="X284" s="516"/>
      <c r="Y284" s="516"/>
      <c r="Z284" s="516"/>
      <c r="AA284" s="516"/>
      <c r="AB284" s="516"/>
      <c r="AC284" s="516"/>
      <c r="AD284" s="516"/>
      <c r="AE284" s="516"/>
      <c r="AF284" s="516"/>
      <c r="AG284" s="747"/>
      <c r="AH284" s="516"/>
      <c r="AI284" s="750"/>
      <c r="AJ284" s="516"/>
      <c r="AK284" s="516"/>
      <c r="AL284" s="516"/>
      <c r="AM284" s="516"/>
      <c r="AN284" s="516"/>
      <c r="AO284" s="751"/>
      <c r="AP284" s="516"/>
      <c r="AQ284" s="516"/>
      <c r="AR284" s="516"/>
    </row>
    <row r="285" spans="1:44" ht="12.75" customHeight="1">
      <c r="A285" s="516"/>
      <c r="B285" s="516"/>
      <c r="C285" s="516"/>
      <c r="D285" s="748"/>
      <c r="E285" s="516"/>
      <c r="F285" s="516"/>
      <c r="G285" s="516"/>
      <c r="H285" s="516"/>
      <c r="I285" s="516"/>
      <c r="J285" s="516"/>
      <c r="K285" s="516"/>
      <c r="L285" s="516"/>
      <c r="M285" s="516"/>
      <c r="N285" s="516"/>
      <c r="O285" s="516"/>
      <c r="P285" s="516"/>
      <c r="Q285" s="516"/>
      <c r="R285" s="516"/>
      <c r="S285" s="516"/>
      <c r="T285" s="516"/>
      <c r="U285" s="516"/>
      <c r="V285" s="516"/>
      <c r="W285" s="516"/>
      <c r="X285" s="516"/>
      <c r="Y285" s="516"/>
      <c r="Z285" s="516"/>
      <c r="AA285" s="516"/>
      <c r="AB285" s="516"/>
      <c r="AC285" s="516"/>
      <c r="AD285" s="516"/>
      <c r="AE285" s="516"/>
      <c r="AF285" s="516"/>
      <c r="AG285" s="747"/>
      <c r="AH285" s="516"/>
      <c r="AI285" s="750"/>
      <c r="AJ285" s="516"/>
      <c r="AK285" s="516"/>
      <c r="AL285" s="516"/>
      <c r="AM285" s="516"/>
      <c r="AN285" s="516"/>
      <c r="AO285" s="751"/>
      <c r="AP285" s="516"/>
      <c r="AQ285" s="516"/>
      <c r="AR285" s="516"/>
    </row>
    <row r="286" spans="1:44" ht="12.75" customHeight="1">
      <c r="A286" s="516"/>
      <c r="B286" s="516"/>
      <c r="C286" s="516"/>
      <c r="D286" s="748"/>
      <c r="E286" s="516"/>
      <c r="F286" s="516"/>
      <c r="G286" s="516"/>
      <c r="H286" s="516"/>
      <c r="I286" s="516"/>
      <c r="J286" s="516"/>
      <c r="K286" s="516"/>
      <c r="L286" s="516"/>
      <c r="M286" s="516"/>
      <c r="N286" s="516"/>
      <c r="O286" s="516"/>
      <c r="P286" s="516"/>
      <c r="Q286" s="516"/>
      <c r="R286" s="516"/>
      <c r="S286" s="516"/>
      <c r="T286" s="516"/>
      <c r="U286" s="516"/>
      <c r="V286" s="516"/>
      <c r="W286" s="516"/>
      <c r="X286" s="516"/>
      <c r="Y286" s="516"/>
      <c r="Z286" s="516"/>
      <c r="AA286" s="516"/>
      <c r="AB286" s="516"/>
      <c r="AC286" s="516"/>
      <c r="AD286" s="516"/>
      <c r="AE286" s="516"/>
      <c r="AF286" s="516"/>
      <c r="AG286" s="747"/>
      <c r="AH286" s="516"/>
      <c r="AI286" s="750"/>
      <c r="AJ286" s="516"/>
      <c r="AK286" s="516"/>
      <c r="AL286" s="516"/>
      <c r="AM286" s="516"/>
      <c r="AN286" s="516"/>
      <c r="AO286" s="751"/>
      <c r="AP286" s="516"/>
      <c r="AQ286" s="516"/>
      <c r="AR286" s="516"/>
    </row>
    <row r="287" spans="1:44" ht="12.75" customHeight="1">
      <c r="A287" s="516"/>
      <c r="B287" s="516"/>
      <c r="C287" s="516"/>
      <c r="D287" s="748"/>
      <c r="E287" s="516"/>
      <c r="F287" s="516"/>
      <c r="G287" s="516"/>
      <c r="H287" s="516"/>
      <c r="I287" s="516"/>
      <c r="J287" s="516"/>
      <c r="K287" s="516"/>
      <c r="L287" s="516"/>
      <c r="M287" s="516"/>
      <c r="N287" s="516"/>
      <c r="O287" s="516"/>
      <c r="P287" s="516"/>
      <c r="Q287" s="516"/>
      <c r="R287" s="516"/>
      <c r="S287" s="516"/>
      <c r="T287" s="516"/>
      <c r="U287" s="516"/>
      <c r="V287" s="516"/>
      <c r="W287" s="516"/>
      <c r="X287" s="516"/>
      <c r="Y287" s="516"/>
      <c r="Z287" s="516"/>
      <c r="AA287" s="516"/>
      <c r="AB287" s="516"/>
      <c r="AC287" s="516"/>
      <c r="AD287" s="516"/>
      <c r="AE287" s="516"/>
      <c r="AF287" s="516"/>
      <c r="AG287" s="747"/>
      <c r="AH287" s="516"/>
      <c r="AI287" s="750"/>
      <c r="AJ287" s="516"/>
      <c r="AK287" s="516"/>
      <c r="AL287" s="516"/>
      <c r="AM287" s="516"/>
      <c r="AN287" s="516"/>
      <c r="AO287" s="751"/>
      <c r="AP287" s="516"/>
      <c r="AQ287" s="516"/>
      <c r="AR287" s="516"/>
    </row>
    <row r="288" spans="1:44" ht="12.75" customHeight="1">
      <c r="A288" s="516"/>
      <c r="B288" s="516"/>
      <c r="C288" s="516"/>
      <c r="D288" s="748"/>
      <c r="E288" s="516"/>
      <c r="F288" s="516"/>
      <c r="G288" s="516"/>
      <c r="H288" s="516"/>
      <c r="I288" s="516"/>
      <c r="J288" s="516"/>
      <c r="K288" s="516"/>
      <c r="L288" s="516"/>
      <c r="M288" s="516"/>
      <c r="N288" s="516"/>
      <c r="O288" s="516"/>
      <c r="P288" s="516"/>
      <c r="Q288" s="516"/>
      <c r="R288" s="516"/>
      <c r="S288" s="516"/>
      <c r="T288" s="516"/>
      <c r="U288" s="516"/>
      <c r="V288" s="516"/>
      <c r="W288" s="516"/>
      <c r="X288" s="516"/>
      <c r="Y288" s="516"/>
      <c r="Z288" s="516"/>
      <c r="AA288" s="516"/>
      <c r="AB288" s="516"/>
      <c r="AC288" s="516"/>
      <c r="AD288" s="516"/>
      <c r="AE288" s="516"/>
      <c r="AF288" s="516"/>
      <c r="AG288" s="747"/>
      <c r="AH288" s="516"/>
      <c r="AI288" s="750"/>
      <c r="AJ288" s="516"/>
      <c r="AK288" s="516"/>
      <c r="AL288" s="516"/>
      <c r="AM288" s="516"/>
      <c r="AN288" s="516"/>
      <c r="AO288" s="751"/>
      <c r="AP288" s="516"/>
      <c r="AQ288" s="516"/>
      <c r="AR288" s="516"/>
    </row>
    <row r="289" spans="1:44" ht="12.75" customHeight="1">
      <c r="A289" s="516"/>
      <c r="B289" s="516"/>
      <c r="C289" s="516"/>
      <c r="D289" s="748"/>
      <c r="E289" s="516"/>
      <c r="F289" s="516"/>
      <c r="G289" s="516"/>
      <c r="H289" s="516"/>
      <c r="I289" s="516"/>
      <c r="J289" s="516"/>
      <c r="K289" s="516"/>
      <c r="L289" s="516"/>
      <c r="M289" s="516"/>
      <c r="N289" s="516"/>
      <c r="O289" s="516"/>
      <c r="P289" s="516"/>
      <c r="Q289" s="516"/>
      <c r="R289" s="516"/>
      <c r="S289" s="516"/>
      <c r="T289" s="516"/>
      <c r="U289" s="516"/>
      <c r="V289" s="516"/>
      <c r="W289" s="516"/>
      <c r="X289" s="516"/>
      <c r="Y289" s="516"/>
      <c r="Z289" s="516"/>
      <c r="AA289" s="516"/>
      <c r="AB289" s="516"/>
      <c r="AC289" s="516"/>
      <c r="AD289" s="516"/>
      <c r="AE289" s="516"/>
      <c r="AF289" s="516"/>
      <c r="AG289" s="747"/>
      <c r="AH289" s="516"/>
      <c r="AI289" s="750"/>
      <c r="AJ289" s="516"/>
      <c r="AK289" s="516"/>
      <c r="AL289" s="516"/>
      <c r="AM289" s="516"/>
      <c r="AN289" s="516"/>
      <c r="AO289" s="751"/>
      <c r="AP289" s="516"/>
      <c r="AQ289" s="516"/>
      <c r="AR289" s="516"/>
    </row>
    <row r="290" spans="1:44" ht="12.75" customHeight="1">
      <c r="A290" s="516"/>
      <c r="B290" s="516"/>
      <c r="C290" s="516"/>
      <c r="D290" s="748"/>
      <c r="E290" s="516"/>
      <c r="F290" s="516"/>
      <c r="G290" s="516"/>
      <c r="H290" s="516"/>
      <c r="I290" s="516"/>
      <c r="J290" s="516"/>
      <c r="K290" s="516"/>
      <c r="L290" s="516"/>
      <c r="M290" s="516"/>
      <c r="N290" s="516"/>
      <c r="O290" s="516"/>
      <c r="P290" s="516"/>
      <c r="Q290" s="516"/>
      <c r="R290" s="516"/>
      <c r="S290" s="516"/>
      <c r="T290" s="516"/>
      <c r="U290" s="516"/>
      <c r="V290" s="516"/>
      <c r="W290" s="516"/>
      <c r="X290" s="516"/>
      <c r="Y290" s="516"/>
      <c r="Z290" s="516"/>
      <c r="AA290" s="516"/>
      <c r="AB290" s="516"/>
      <c r="AC290" s="516"/>
      <c r="AD290" s="516"/>
      <c r="AE290" s="516"/>
      <c r="AF290" s="516"/>
      <c r="AG290" s="747"/>
      <c r="AH290" s="516"/>
      <c r="AI290" s="750"/>
      <c r="AJ290" s="516"/>
      <c r="AK290" s="516"/>
      <c r="AL290" s="516"/>
      <c r="AM290" s="516"/>
      <c r="AN290" s="516"/>
      <c r="AO290" s="751"/>
      <c r="AP290" s="516"/>
      <c r="AQ290" s="516"/>
      <c r="AR290" s="516"/>
    </row>
    <row r="291" spans="1:44" ht="12.75" customHeight="1">
      <c r="A291" s="516"/>
      <c r="B291" s="516"/>
      <c r="C291" s="516"/>
      <c r="D291" s="748"/>
      <c r="E291" s="516"/>
      <c r="F291" s="516"/>
      <c r="G291" s="516"/>
      <c r="H291" s="516"/>
      <c r="I291" s="516"/>
      <c r="J291" s="516"/>
      <c r="K291" s="516"/>
      <c r="L291" s="516"/>
      <c r="M291" s="516"/>
      <c r="N291" s="516"/>
      <c r="O291" s="516"/>
      <c r="P291" s="516"/>
      <c r="Q291" s="516"/>
      <c r="R291" s="516"/>
      <c r="S291" s="516"/>
      <c r="T291" s="516"/>
      <c r="U291" s="516"/>
      <c r="V291" s="516"/>
      <c r="W291" s="516"/>
      <c r="X291" s="516"/>
      <c r="Y291" s="516"/>
      <c r="Z291" s="516"/>
      <c r="AA291" s="516"/>
      <c r="AB291" s="516"/>
      <c r="AC291" s="516"/>
      <c r="AD291" s="516"/>
      <c r="AE291" s="516"/>
      <c r="AF291" s="516"/>
      <c r="AG291" s="747"/>
      <c r="AH291" s="516"/>
      <c r="AI291" s="750"/>
      <c r="AJ291" s="516"/>
      <c r="AK291" s="516"/>
      <c r="AL291" s="516"/>
      <c r="AM291" s="516"/>
      <c r="AN291" s="516"/>
      <c r="AO291" s="751"/>
      <c r="AP291" s="516"/>
      <c r="AQ291" s="516"/>
      <c r="AR291" s="516"/>
    </row>
    <row r="292" spans="1:44" ht="12.75" customHeight="1">
      <c r="A292" s="516"/>
      <c r="B292" s="516"/>
      <c r="C292" s="516"/>
      <c r="D292" s="748"/>
      <c r="E292" s="516"/>
      <c r="F292" s="516"/>
      <c r="G292" s="516"/>
      <c r="H292" s="516"/>
      <c r="I292" s="516"/>
      <c r="J292" s="516"/>
      <c r="K292" s="516"/>
      <c r="L292" s="516"/>
      <c r="M292" s="516"/>
      <c r="N292" s="516"/>
      <c r="O292" s="516"/>
      <c r="P292" s="516"/>
      <c r="Q292" s="516"/>
      <c r="R292" s="516"/>
      <c r="S292" s="516"/>
      <c r="T292" s="516"/>
      <c r="U292" s="516"/>
      <c r="V292" s="516"/>
      <c r="W292" s="516"/>
      <c r="X292" s="516"/>
      <c r="Y292" s="516"/>
      <c r="Z292" s="516"/>
      <c r="AA292" s="516"/>
      <c r="AB292" s="516"/>
      <c r="AC292" s="516"/>
      <c r="AD292" s="516"/>
      <c r="AE292" s="516"/>
      <c r="AF292" s="516"/>
      <c r="AG292" s="747"/>
      <c r="AH292" s="516"/>
      <c r="AI292" s="750"/>
      <c r="AJ292" s="516"/>
      <c r="AK292" s="516"/>
      <c r="AL292" s="516"/>
      <c r="AM292" s="516"/>
      <c r="AN292" s="516"/>
      <c r="AO292" s="751"/>
      <c r="AP292" s="516"/>
      <c r="AQ292" s="516"/>
      <c r="AR292" s="516"/>
    </row>
    <row r="293" spans="1:44" ht="12.75" customHeight="1">
      <c r="A293" s="516"/>
      <c r="B293" s="516"/>
      <c r="C293" s="516"/>
      <c r="D293" s="748"/>
      <c r="E293" s="516"/>
      <c r="F293" s="516"/>
      <c r="G293" s="516"/>
      <c r="H293" s="516"/>
      <c r="I293" s="516"/>
      <c r="J293" s="516"/>
      <c r="K293" s="516"/>
      <c r="L293" s="516"/>
      <c r="M293" s="516"/>
      <c r="N293" s="516"/>
      <c r="O293" s="516"/>
      <c r="P293" s="516"/>
      <c r="Q293" s="516"/>
      <c r="R293" s="516"/>
      <c r="S293" s="516"/>
      <c r="T293" s="516"/>
      <c r="U293" s="516"/>
      <c r="V293" s="516"/>
      <c r="W293" s="516"/>
      <c r="X293" s="516"/>
      <c r="Y293" s="516"/>
      <c r="Z293" s="516"/>
      <c r="AA293" s="516"/>
      <c r="AB293" s="516"/>
      <c r="AC293" s="516"/>
      <c r="AD293" s="516"/>
      <c r="AE293" s="516"/>
      <c r="AF293" s="516"/>
      <c r="AG293" s="747"/>
      <c r="AH293" s="516"/>
      <c r="AI293" s="750"/>
      <c r="AJ293" s="516"/>
      <c r="AK293" s="516"/>
      <c r="AL293" s="516"/>
      <c r="AM293" s="516"/>
      <c r="AN293" s="516"/>
      <c r="AO293" s="751"/>
      <c r="AP293" s="516"/>
      <c r="AQ293" s="516"/>
      <c r="AR293" s="516"/>
    </row>
    <row r="294" spans="1:44" ht="12.75" customHeight="1">
      <c r="A294" s="516"/>
      <c r="B294" s="516"/>
      <c r="C294" s="516"/>
      <c r="D294" s="748"/>
      <c r="E294" s="516"/>
      <c r="F294" s="516"/>
      <c r="G294" s="516"/>
      <c r="H294" s="516"/>
      <c r="I294" s="516"/>
      <c r="J294" s="516"/>
      <c r="K294" s="516"/>
      <c r="L294" s="516"/>
      <c r="M294" s="516"/>
      <c r="N294" s="516"/>
      <c r="O294" s="516"/>
      <c r="P294" s="516"/>
      <c r="Q294" s="516"/>
      <c r="R294" s="516"/>
      <c r="S294" s="516"/>
      <c r="T294" s="516"/>
      <c r="U294" s="516"/>
      <c r="V294" s="516"/>
      <c r="W294" s="516"/>
      <c r="X294" s="516"/>
      <c r="Y294" s="516"/>
      <c r="Z294" s="516"/>
      <c r="AA294" s="516"/>
      <c r="AB294" s="516"/>
      <c r="AC294" s="516"/>
      <c r="AD294" s="516"/>
      <c r="AE294" s="516"/>
      <c r="AF294" s="516"/>
      <c r="AG294" s="747"/>
      <c r="AH294" s="516"/>
      <c r="AI294" s="750"/>
      <c r="AJ294" s="516"/>
      <c r="AK294" s="516"/>
      <c r="AL294" s="516"/>
      <c r="AM294" s="516"/>
      <c r="AN294" s="516"/>
      <c r="AO294" s="751"/>
      <c r="AP294" s="516"/>
      <c r="AQ294" s="516"/>
      <c r="AR294" s="516"/>
    </row>
    <row r="295" spans="1:44" ht="15.75" customHeight="1"/>
    <row r="296" spans="1:44" ht="15.75" customHeight="1"/>
    <row r="297" spans="1:44" ht="15.75" customHeight="1"/>
    <row r="298" spans="1:44" ht="15.75" customHeight="1"/>
    <row r="299" spans="1:44" ht="15.75" customHeight="1"/>
    <row r="300" spans="1:44" ht="15.75" customHeight="1"/>
    <row r="301" spans="1:44" ht="15.75" customHeight="1"/>
    <row r="302" spans="1:44" ht="15.75" customHeight="1"/>
    <row r="303" spans="1:44" ht="15.75" customHeight="1"/>
    <row r="304" spans="1:4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A2"/>
    <mergeCell ref="E5:G5"/>
    <mergeCell ref="H5:J5"/>
    <mergeCell ref="K5:M5"/>
    <mergeCell ref="N5:P5"/>
  </mergeCells>
  <dataValidations count="1">
    <dataValidation type="list" allowBlank="1" showInputMessage="1" showErrorMessage="1" prompt=" - " sqref="A52" xr:uid="{00000000-0002-0000-0800-000000000000}">
      <formula1>NA()</formula1>
    </dataValidation>
  </dataValidations>
  <hyperlinks>
    <hyperlink ref="AO8" r:id="rId1" xr:uid="{00000000-0004-0000-0800-000000000000}"/>
  </hyperlinks>
  <pageMargins left="0.7" right="0.7" top="0.75" bottom="0.75" header="0" footer="0"/>
  <pageSetup orientation="landscape"/>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Introduction</vt:lpstr>
      <vt:lpstr>Business details</vt:lpstr>
      <vt:lpstr>Livestock</vt:lpstr>
      <vt:lpstr>Fuel</vt:lpstr>
      <vt:lpstr>Sequestration</vt:lpstr>
      <vt:lpstr>Materials</vt:lpstr>
      <vt:lpstr>Inventory</vt:lpstr>
      <vt:lpstr>Inputs</vt:lpstr>
      <vt:lpstr>Copy of Livestock</vt:lpstr>
      <vt:lpstr>Waste</vt:lpstr>
      <vt:lpstr>Average head of livestock</vt:lpstr>
      <vt:lpstr>List of references</vt:lpstr>
      <vt:lpstr>Factor references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Brown</dc:creator>
  <cp:lastModifiedBy>Michael Brown</cp:lastModifiedBy>
  <dcterms:created xsi:type="dcterms:W3CDTF">2024-06-12T15:22:42Z</dcterms:created>
  <dcterms:modified xsi:type="dcterms:W3CDTF">2024-06-12T15:23:39Z</dcterms:modified>
</cp:coreProperties>
</file>